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30" windowWidth="14415" windowHeight="12735" activeTab="0"/>
  </bookViews>
  <sheets>
    <sheet name="DA, BL, DAC, BMZ" sheetId="1" r:id="rId1"/>
  </sheets>
  <definedNames>
    <definedName name="_xlnm.Print_Area" localSheetId="0">'DA, BL, DAC, BMZ'!$A$1:$P$48</definedName>
    <definedName name="Z_D4B53CD2_EB1F_4BED_BBFA_D9E75A673882_.wvu.Cols" localSheetId="0" hidden="1">'DA, BL, DAC, BMZ'!$N:$U</definedName>
    <definedName name="Z_D4B53CD2_EB1F_4BED_BBFA_D9E75A673882_.wvu.PrintArea" localSheetId="0" hidden="1">'DA, BL, DAC, BMZ'!$A$1:$Z$49</definedName>
  </definedNames>
  <calcPr fullCalcOnLoad="1"/>
</workbook>
</file>

<file path=xl/comments1.xml><?xml version="1.0" encoding="utf-8"?>
<comments xmlns="http://schemas.openxmlformats.org/spreadsheetml/2006/main">
  <authors>
    <author>Tecnoventi SPA</author>
  </authors>
  <commentList>
    <comment ref="C30" authorId="0">
      <text>
        <r>
          <rPr>
            <sz val="8"/>
            <rFont val="Tahoma"/>
            <family val="2"/>
          </rPr>
          <t>Misure consentite solo passo 25 mm</t>
        </r>
      </text>
    </comment>
    <comment ref="C32" authorId="0">
      <text>
        <r>
          <rPr>
            <sz val="8"/>
            <rFont val="Tahoma"/>
            <family val="2"/>
          </rPr>
          <t>Misure consentite solo passo 25 mm</t>
        </r>
      </text>
    </comment>
  </commentList>
</comments>
</file>

<file path=xl/sharedStrings.xml><?xml version="1.0" encoding="utf-8"?>
<sst xmlns="http://schemas.openxmlformats.org/spreadsheetml/2006/main" count="174" uniqueCount="89">
  <si>
    <t>S</t>
  </si>
  <si>
    <t>Q</t>
  </si>
  <si>
    <t>NR</t>
  </si>
  <si>
    <t>k1</t>
  </si>
  <si>
    <t>k3</t>
  </si>
  <si>
    <t>a1</t>
  </si>
  <si>
    <t>a2</t>
  </si>
  <si>
    <t>a3</t>
  </si>
  <si>
    <t>[mm]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</si>
  <si>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/h]</t>
    </r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</si>
  <si>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</si>
  <si>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[m/s]</t>
  </si>
  <si>
    <r>
      <t>v</t>
    </r>
    <r>
      <rPr>
        <b/>
        <vertAlign val="subscript"/>
        <sz val="10"/>
        <rFont val="Arial"/>
        <family val="2"/>
      </rPr>
      <t>K</t>
    </r>
  </si>
  <si>
    <t>[Pa]</t>
  </si>
  <si>
    <r>
      <t>D</t>
    </r>
    <r>
      <rPr>
        <b/>
        <sz val="10"/>
        <rFont val="Arial"/>
        <family val="2"/>
      </rPr>
      <t>p</t>
    </r>
  </si>
  <si>
    <t>H</t>
  </si>
  <si>
    <t>ver.</t>
  </si>
  <si>
    <t>superficie libera</t>
  </si>
  <si>
    <t>velocità frontale</t>
  </si>
  <si>
    <t>perdite di carico</t>
  </si>
  <si>
    <t>indice di rumorosità</t>
  </si>
  <si>
    <t>base nominale</t>
  </si>
  <si>
    <t>altezza nominale</t>
  </si>
  <si>
    <t>B</t>
  </si>
  <si>
    <t>modelli</t>
  </si>
  <si>
    <t>GSA</t>
  </si>
  <si>
    <t>Modello</t>
  </si>
  <si>
    <t>mod</t>
  </si>
  <si>
    <t>-</t>
  </si>
  <si>
    <t>B min</t>
  </si>
  <si>
    <t>B max</t>
  </si>
  <si>
    <t>H min</t>
  </si>
  <si>
    <t>H max</t>
  </si>
  <si>
    <t>note B</t>
  </si>
  <si>
    <t>note H</t>
  </si>
  <si>
    <t>OK B</t>
  </si>
  <si>
    <t>OK H</t>
  </si>
  <si>
    <t>standard</t>
  </si>
  <si>
    <t>Altre dimensioni:</t>
  </si>
  <si>
    <t>H \ B</t>
  </si>
  <si>
    <t>generico</t>
  </si>
  <si>
    <t>indice dim.</t>
  </si>
  <si>
    <t>riga</t>
  </si>
  <si>
    <t>col</t>
  </si>
  <si>
    <t>confronta</t>
  </si>
  <si>
    <t>dim. generico</t>
  </si>
  <si>
    <t>mMagazz.</t>
  </si>
  <si>
    <t>ind.</t>
  </si>
  <si>
    <t>altre dim.</t>
  </si>
  <si>
    <t>S [mq]</t>
  </si>
  <si>
    <t>Bocchette di mandata</t>
  </si>
  <si>
    <t>DA</t>
  </si>
  <si>
    <t>SV</t>
  </si>
  <si>
    <t>BL</t>
  </si>
  <si>
    <t>BLL</t>
  </si>
  <si>
    <t>DAC</t>
  </si>
  <si>
    <t>BMZ</t>
  </si>
  <si>
    <t>CMZ</t>
  </si>
  <si>
    <t>ØN</t>
  </si>
  <si>
    <t>Dimensioni standard:</t>
  </si>
  <si>
    <t>U.M.</t>
  </si>
  <si>
    <t>(BxH [mm])</t>
  </si>
  <si>
    <t>(ØN [mm])</t>
  </si>
  <si>
    <t>controllo DAC</t>
  </si>
  <si>
    <t>D</t>
  </si>
  <si>
    <t>[°]</t>
  </si>
  <si>
    <t>angolo di deflessione</t>
  </si>
  <si>
    <t>eff. soffitto</t>
  </si>
  <si>
    <t>SI</t>
  </si>
  <si>
    <t>NO</t>
  </si>
  <si>
    <t>con effetto soffitto</t>
  </si>
  <si>
    <t>senza effetto soffitto</t>
  </si>
  <si>
    <t>m</t>
  </si>
  <si>
    <t>[m]</t>
  </si>
  <si>
    <t>lancio orizzontale isotermo</t>
  </si>
  <si>
    <r>
      <t>v</t>
    </r>
    <r>
      <rPr>
        <b/>
        <vertAlign val="subscript"/>
        <sz val="10"/>
        <rFont val="Arial"/>
        <family val="2"/>
      </rPr>
      <t>T</t>
    </r>
  </si>
  <si>
    <r>
      <t>L</t>
    </r>
    <r>
      <rPr>
        <b/>
        <vertAlign val="subscript"/>
        <sz val="10"/>
        <rFont val="Arial"/>
        <family val="2"/>
      </rPr>
      <t>T</t>
    </r>
  </si>
  <si>
    <t>vel. terminale desiderata</t>
  </si>
  <si>
    <t>n</t>
  </si>
  <si>
    <t>altre dim</t>
  </si>
  <si>
    <t>sel</t>
  </si>
  <si>
    <t>b1</t>
  </si>
  <si>
    <t>b2</t>
  </si>
  <si>
    <t>lanci</t>
  </si>
  <si>
    <t>ks</t>
  </si>
  <si>
    <t>portata aria</t>
  </si>
  <si>
    <t>cod.</t>
  </si>
  <si>
    <t>2.0.0</t>
  </si>
  <si>
    <t>1-5.0-06.00-I-12/14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</si>
</sst>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0"/>
    <numFmt numFmtId="177" formatCode="[$€-2]\ #.##000_);[Red]\([$€-2]\ #.##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7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172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172" fontId="11" fillId="0" borderId="10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0" fontId="3" fillId="0" borderId="10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9" fillId="0" borderId="0" xfId="0" applyFont="1" applyAlignment="1" applyProtection="1">
      <alignment horizontal="center" vertical="center"/>
      <protection locked="0"/>
    </xf>
    <xf numFmtId="0" fontId="3" fillId="35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7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172" fontId="13" fillId="0" borderId="10" xfId="0" applyNumberFormat="1" applyFont="1" applyBorder="1" applyAlignment="1">
      <alignment horizontal="center" vertical="center"/>
    </xf>
    <xf numFmtId="171" fontId="13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12" fillId="0" borderId="10" xfId="0" applyFont="1" applyBorder="1" applyAlignment="1">
      <alignment horizontal="center" vertical="center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22"/>
        </patternFill>
      </fill>
    </dxf>
    <dxf>
      <font>
        <color indexed="10"/>
      </font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40</xdr:row>
      <xdr:rowOff>28575</xdr:rowOff>
    </xdr:from>
    <xdr:to>
      <xdr:col>9</xdr:col>
      <xdr:colOff>361950</xdr:colOff>
      <xdr:row>47</xdr:row>
      <xdr:rowOff>142875</xdr:rowOff>
    </xdr:to>
    <xdr:sp>
      <xdr:nvSpPr>
        <xdr:cNvPr id="1" name="Rectangle 61"/>
        <xdr:cNvSpPr>
          <a:spLocks/>
        </xdr:cNvSpPr>
      </xdr:nvSpPr>
      <xdr:spPr>
        <a:xfrm>
          <a:off x="419100" y="6972300"/>
          <a:ext cx="5962650" cy="1657350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0</xdr:colOff>
      <xdr:row>39</xdr:row>
      <xdr:rowOff>57150</xdr:rowOff>
    </xdr:from>
    <xdr:to>
      <xdr:col>8</xdr:col>
      <xdr:colOff>695325</xdr:colOff>
      <xdr:row>41</xdr:row>
      <xdr:rowOff>0</xdr:rowOff>
    </xdr:to>
    <xdr:sp>
      <xdr:nvSpPr>
        <xdr:cNvPr id="2" name="AutoShape 59"/>
        <xdr:cNvSpPr>
          <a:spLocks/>
        </xdr:cNvSpPr>
      </xdr:nvSpPr>
      <xdr:spPr>
        <a:xfrm>
          <a:off x="4591050" y="6848475"/>
          <a:ext cx="14097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476250</xdr:colOff>
      <xdr:row>3</xdr:row>
      <xdr:rowOff>0</xdr:rowOff>
    </xdr:from>
    <xdr:to>
      <xdr:col>8</xdr:col>
      <xdr:colOff>190500</xdr:colOff>
      <xdr:row>4</xdr:row>
      <xdr:rowOff>0</xdr:rowOff>
    </xdr:to>
    <xdr:sp>
      <xdr:nvSpPr>
        <xdr:cNvPr id="3" name="AutoShape 54"/>
        <xdr:cNvSpPr>
          <a:spLocks/>
        </xdr:cNvSpPr>
      </xdr:nvSpPr>
      <xdr:spPr>
        <a:xfrm>
          <a:off x="4352925" y="742950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3</xdr:row>
      <xdr:rowOff>123825</xdr:rowOff>
    </xdr:from>
    <xdr:to>
      <xdr:col>16</xdr:col>
      <xdr:colOff>0</xdr:colOff>
      <xdr:row>39</xdr:row>
      <xdr:rowOff>0</xdr:rowOff>
    </xdr:to>
    <xdr:sp>
      <xdr:nvSpPr>
        <xdr:cNvPr id="4" name="Rectangle 55"/>
        <xdr:cNvSpPr>
          <a:spLocks/>
        </xdr:cNvSpPr>
      </xdr:nvSpPr>
      <xdr:spPr>
        <a:xfrm>
          <a:off x="419100" y="866775"/>
          <a:ext cx="10601325" cy="5924550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3</xdr:row>
      <xdr:rowOff>0</xdr:rowOff>
    </xdr:from>
    <xdr:to>
      <xdr:col>6</xdr:col>
      <xdr:colOff>466725</xdr:colOff>
      <xdr:row>4</xdr:row>
      <xdr:rowOff>0</xdr:rowOff>
    </xdr:to>
    <xdr:sp>
      <xdr:nvSpPr>
        <xdr:cNvPr id="5" name="Text Box 56"/>
        <xdr:cNvSpPr txBox="1">
          <a:spLocks noChangeArrowheads="1"/>
        </xdr:cNvSpPr>
      </xdr:nvSpPr>
      <xdr:spPr>
        <a:xfrm>
          <a:off x="9525" y="742950"/>
          <a:ext cx="43338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Dati in ingresso:</a:t>
          </a:r>
        </a:p>
      </xdr:txBody>
    </xdr:sp>
    <xdr:clientData/>
  </xdr:twoCellAnchor>
  <xdr:twoCellAnchor editAs="absolute">
    <xdr:from>
      <xdr:col>6</xdr:col>
      <xdr:colOff>466725</xdr:colOff>
      <xdr:row>3</xdr:row>
      <xdr:rowOff>0</xdr:rowOff>
    </xdr:from>
    <xdr:to>
      <xdr:col>7</xdr:col>
      <xdr:colOff>428625</xdr:colOff>
      <xdr:row>4</xdr:row>
      <xdr:rowOff>0</xdr:rowOff>
    </xdr:to>
    <xdr:sp>
      <xdr:nvSpPr>
        <xdr:cNvPr id="6" name="Text Box 57"/>
        <xdr:cNvSpPr txBox="1">
          <a:spLocks noChangeArrowheads="1"/>
        </xdr:cNvSpPr>
      </xdr:nvSpPr>
      <xdr:spPr>
        <a:xfrm>
          <a:off x="4343400" y="742950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 editAs="absolute">
    <xdr:from>
      <xdr:col>6</xdr:col>
      <xdr:colOff>704850</xdr:colOff>
      <xdr:row>39</xdr:row>
      <xdr:rowOff>57150</xdr:rowOff>
    </xdr:from>
    <xdr:to>
      <xdr:col>8</xdr:col>
      <xdr:colOff>85725</xdr:colOff>
      <xdr:row>41</xdr:row>
      <xdr:rowOff>0</xdr:rowOff>
    </xdr:to>
    <xdr:sp>
      <xdr:nvSpPr>
        <xdr:cNvPr id="7" name="Text Box 58"/>
        <xdr:cNvSpPr txBox="1">
          <a:spLocks noChangeArrowheads="1"/>
        </xdr:cNvSpPr>
      </xdr:nvSpPr>
      <xdr:spPr>
        <a:xfrm>
          <a:off x="4581525" y="6848475"/>
          <a:ext cx="80962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 editAs="absolute">
    <xdr:from>
      <xdr:col>0</xdr:col>
      <xdr:colOff>9525</xdr:colOff>
      <xdr:row>39</xdr:row>
      <xdr:rowOff>57150</xdr:rowOff>
    </xdr:from>
    <xdr:to>
      <xdr:col>7</xdr:col>
      <xdr:colOff>0</xdr:colOff>
      <xdr:row>41</xdr:row>
      <xdr:rowOff>0</xdr:rowOff>
    </xdr:to>
    <xdr:sp>
      <xdr:nvSpPr>
        <xdr:cNvPr id="8" name="Text Box 60"/>
        <xdr:cNvSpPr txBox="1">
          <a:spLocks noChangeArrowheads="1"/>
        </xdr:cNvSpPr>
      </xdr:nvSpPr>
      <xdr:spPr>
        <a:xfrm>
          <a:off x="9525" y="6848475"/>
          <a:ext cx="458152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Risultati:</a:t>
          </a:r>
        </a:p>
      </xdr:txBody>
    </xdr:sp>
    <xdr:clientData/>
  </xdr:twoCellAnchor>
  <xdr:twoCellAnchor editAs="absolute">
    <xdr:from>
      <xdr:col>2</xdr:col>
      <xdr:colOff>0</xdr:colOff>
      <xdr:row>29</xdr:row>
      <xdr:rowOff>0</xdr:rowOff>
    </xdr:from>
    <xdr:to>
      <xdr:col>3</xdr:col>
      <xdr:colOff>0</xdr:colOff>
      <xdr:row>30</xdr:row>
      <xdr:rowOff>0</xdr:rowOff>
    </xdr:to>
    <xdr:sp>
      <xdr:nvSpPr>
        <xdr:cNvPr id="9" name="Rectangle 63"/>
        <xdr:cNvSpPr>
          <a:spLocks/>
        </xdr:cNvSpPr>
      </xdr:nvSpPr>
      <xdr:spPr>
        <a:xfrm>
          <a:off x="1019175" y="5019675"/>
          <a:ext cx="714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0" name="Rectangle 64"/>
        <xdr:cNvSpPr>
          <a:spLocks/>
        </xdr:cNvSpPr>
      </xdr:nvSpPr>
      <xdr:spPr>
        <a:xfrm>
          <a:off x="1019175" y="5362575"/>
          <a:ext cx="714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1" name="Rectangle 76"/>
        <xdr:cNvSpPr>
          <a:spLocks/>
        </xdr:cNvSpPr>
      </xdr:nvSpPr>
      <xdr:spPr>
        <a:xfrm>
          <a:off x="1019175" y="5362575"/>
          <a:ext cx="714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2" name="Rectangle 78"/>
        <xdr:cNvSpPr>
          <a:spLocks/>
        </xdr:cNvSpPr>
      </xdr:nvSpPr>
      <xdr:spPr>
        <a:xfrm>
          <a:off x="1019175" y="5362575"/>
          <a:ext cx="714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33</xdr:row>
      <xdr:rowOff>0</xdr:rowOff>
    </xdr:from>
    <xdr:to>
      <xdr:col>3</xdr:col>
      <xdr:colOff>0</xdr:colOff>
      <xdr:row>34</xdr:row>
      <xdr:rowOff>0</xdr:rowOff>
    </xdr:to>
    <xdr:sp>
      <xdr:nvSpPr>
        <xdr:cNvPr id="13" name="Rectangle 120"/>
        <xdr:cNvSpPr>
          <a:spLocks/>
        </xdr:cNvSpPr>
      </xdr:nvSpPr>
      <xdr:spPr>
        <a:xfrm>
          <a:off x="1019175" y="5705475"/>
          <a:ext cx="714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4" name="Rectangle 122"/>
        <xdr:cNvSpPr>
          <a:spLocks/>
        </xdr:cNvSpPr>
      </xdr:nvSpPr>
      <xdr:spPr>
        <a:xfrm>
          <a:off x="1019175" y="5362575"/>
          <a:ext cx="714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14</xdr:row>
      <xdr:rowOff>47625</xdr:rowOff>
    </xdr:from>
    <xdr:to>
      <xdr:col>15</xdr:col>
      <xdr:colOff>28575</xdr:colOff>
      <xdr:row>26</xdr:row>
      <xdr:rowOff>57150</xdr:rowOff>
    </xdr:to>
    <xdr:sp>
      <xdr:nvSpPr>
        <xdr:cNvPr id="15" name="Rectangle 602"/>
        <xdr:cNvSpPr>
          <a:spLocks/>
        </xdr:cNvSpPr>
      </xdr:nvSpPr>
      <xdr:spPr>
        <a:xfrm>
          <a:off x="971550" y="2752725"/>
          <a:ext cx="9363075" cy="188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19050</xdr:colOff>
      <xdr:row>6</xdr:row>
      <xdr:rowOff>57150</xdr:rowOff>
    </xdr:from>
    <xdr:to>
      <xdr:col>3</xdr:col>
      <xdr:colOff>257175</xdr:colOff>
      <xdr:row>11</xdr:row>
      <xdr:rowOff>0</xdr:rowOff>
    </xdr:to>
    <xdr:pic>
      <xdr:nvPicPr>
        <xdr:cNvPr id="16" name="Picture 606" descr="DA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390650"/>
          <a:ext cx="952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381000</xdr:colOff>
      <xdr:row>6</xdr:row>
      <xdr:rowOff>57150</xdr:rowOff>
    </xdr:from>
    <xdr:to>
      <xdr:col>4</xdr:col>
      <xdr:colOff>628650</xdr:colOff>
      <xdr:row>11</xdr:row>
      <xdr:rowOff>0</xdr:rowOff>
    </xdr:to>
    <xdr:pic>
      <xdr:nvPicPr>
        <xdr:cNvPr id="17" name="Picture 607" descr="S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13906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38100</xdr:colOff>
      <xdr:row>6</xdr:row>
      <xdr:rowOff>57150</xdr:rowOff>
    </xdr:from>
    <xdr:to>
      <xdr:col>6</xdr:col>
      <xdr:colOff>285750</xdr:colOff>
      <xdr:row>11</xdr:row>
      <xdr:rowOff>0</xdr:rowOff>
    </xdr:to>
    <xdr:pic>
      <xdr:nvPicPr>
        <xdr:cNvPr id="18" name="Picture 608" descr="B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3906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66675</xdr:colOff>
      <xdr:row>6</xdr:row>
      <xdr:rowOff>57150</xdr:rowOff>
    </xdr:from>
    <xdr:to>
      <xdr:col>9</xdr:col>
      <xdr:colOff>314325</xdr:colOff>
      <xdr:row>11</xdr:row>
      <xdr:rowOff>0</xdr:rowOff>
    </xdr:to>
    <xdr:pic>
      <xdr:nvPicPr>
        <xdr:cNvPr id="19" name="Picture 609" descr="DA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3906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409575</xdr:colOff>
      <xdr:row>6</xdr:row>
      <xdr:rowOff>57150</xdr:rowOff>
    </xdr:from>
    <xdr:to>
      <xdr:col>7</xdr:col>
      <xdr:colOff>657225</xdr:colOff>
      <xdr:row>11</xdr:row>
      <xdr:rowOff>0</xdr:rowOff>
    </xdr:to>
    <xdr:pic>
      <xdr:nvPicPr>
        <xdr:cNvPr id="20" name="Picture 610" descr="B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3906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400050</xdr:colOff>
      <xdr:row>6</xdr:row>
      <xdr:rowOff>57150</xdr:rowOff>
    </xdr:from>
    <xdr:to>
      <xdr:col>11</xdr:col>
      <xdr:colOff>28575</xdr:colOff>
      <xdr:row>10</xdr:row>
      <xdr:rowOff>76200</xdr:rowOff>
    </xdr:to>
    <xdr:pic>
      <xdr:nvPicPr>
        <xdr:cNvPr id="21" name="Picture 611" descr="BMZ"/>
        <xdr:cNvPicPr preferRelativeResize="1">
          <a:picLocks noChangeAspect="1"/>
        </xdr:cNvPicPr>
      </xdr:nvPicPr>
      <xdr:blipFill>
        <a:blip r:embed="rId6"/>
        <a:srcRect t="10684"/>
        <a:stretch>
          <a:fillRect/>
        </a:stretch>
      </xdr:blipFill>
      <xdr:spPr>
        <a:xfrm>
          <a:off x="6419850" y="1390650"/>
          <a:ext cx="1057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95250</xdr:colOff>
      <xdr:row>6</xdr:row>
      <xdr:rowOff>57150</xdr:rowOff>
    </xdr:from>
    <xdr:to>
      <xdr:col>12</xdr:col>
      <xdr:colOff>342900</xdr:colOff>
      <xdr:row>11</xdr:row>
      <xdr:rowOff>0</xdr:rowOff>
    </xdr:to>
    <xdr:pic>
      <xdr:nvPicPr>
        <xdr:cNvPr id="22" name="Picture 612" descr="CM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43800" y="1390650"/>
          <a:ext cx="962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476250</xdr:colOff>
      <xdr:row>40</xdr:row>
      <xdr:rowOff>28575</xdr:rowOff>
    </xdr:from>
    <xdr:to>
      <xdr:col>16</xdr:col>
      <xdr:colOff>0</xdr:colOff>
      <xdr:row>47</xdr:row>
      <xdr:rowOff>142875</xdr:rowOff>
    </xdr:to>
    <xdr:sp>
      <xdr:nvSpPr>
        <xdr:cNvPr id="23" name="Rectangle 1114"/>
        <xdr:cNvSpPr>
          <a:spLocks/>
        </xdr:cNvSpPr>
      </xdr:nvSpPr>
      <xdr:spPr>
        <a:xfrm>
          <a:off x="6496050" y="6972300"/>
          <a:ext cx="4524375" cy="1657350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35</xdr:row>
      <xdr:rowOff>0</xdr:rowOff>
    </xdr:from>
    <xdr:to>
      <xdr:col>3</xdr:col>
      <xdr:colOff>0</xdr:colOff>
      <xdr:row>36</xdr:row>
      <xdr:rowOff>0</xdr:rowOff>
    </xdr:to>
    <xdr:sp>
      <xdr:nvSpPr>
        <xdr:cNvPr id="24" name="Rectangle 1116"/>
        <xdr:cNvSpPr>
          <a:spLocks/>
        </xdr:cNvSpPr>
      </xdr:nvSpPr>
      <xdr:spPr>
        <a:xfrm>
          <a:off x="1019175" y="6048375"/>
          <a:ext cx="714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0</xdr:colOff>
      <xdr:row>37</xdr:row>
      <xdr:rowOff>0</xdr:rowOff>
    </xdr:from>
    <xdr:to>
      <xdr:col>3</xdr:col>
      <xdr:colOff>0</xdr:colOff>
      <xdr:row>38</xdr:row>
      <xdr:rowOff>0</xdr:rowOff>
    </xdr:to>
    <xdr:sp>
      <xdr:nvSpPr>
        <xdr:cNvPr id="25" name="Rectangle 1121"/>
        <xdr:cNvSpPr>
          <a:spLocks/>
        </xdr:cNvSpPr>
      </xdr:nvSpPr>
      <xdr:spPr>
        <a:xfrm>
          <a:off x="1019175" y="6391275"/>
          <a:ext cx="7143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685800</xdr:colOff>
      <xdr:row>41</xdr:row>
      <xdr:rowOff>123825</xdr:rowOff>
    </xdr:from>
    <xdr:to>
      <xdr:col>11</xdr:col>
      <xdr:colOff>209550</xdr:colOff>
      <xdr:row>46</xdr:row>
      <xdr:rowOff>57150</xdr:rowOff>
    </xdr:to>
    <xdr:pic>
      <xdr:nvPicPr>
        <xdr:cNvPr id="26" name="Picture 1124" descr="deflession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05600" y="72199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152400</xdr:colOff>
      <xdr:row>40</xdr:row>
      <xdr:rowOff>114300</xdr:rowOff>
    </xdr:from>
    <xdr:to>
      <xdr:col>15</xdr:col>
      <xdr:colOff>495300</xdr:colOff>
      <xdr:row>47</xdr:row>
      <xdr:rowOff>9525</xdr:rowOff>
    </xdr:to>
    <xdr:pic>
      <xdr:nvPicPr>
        <xdr:cNvPr id="27" name="Picture 1134" descr="lanci isoterm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15325" y="7058025"/>
          <a:ext cx="24860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0</xdr:row>
      <xdr:rowOff>66675</xdr:rowOff>
    </xdr:from>
    <xdr:to>
      <xdr:col>13</xdr:col>
      <xdr:colOff>371475</xdr:colOff>
      <xdr:row>3</xdr:row>
      <xdr:rowOff>76200</xdr:rowOff>
    </xdr:to>
    <xdr:pic>
      <xdr:nvPicPr>
        <xdr:cNvPr id="28" name="Immagine 30" descr="212_310_restyling_FS_0_1_esec_rgb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086600" y="66675"/>
          <a:ext cx="2162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15</xdr:row>
      <xdr:rowOff>0</xdr:rowOff>
    </xdr:from>
    <xdr:to>
      <xdr:col>15</xdr:col>
      <xdr:colOff>0</xdr:colOff>
      <xdr:row>27</xdr:row>
      <xdr:rowOff>219075</xdr:rowOff>
    </xdr:to>
    <xdr:grpSp>
      <xdr:nvGrpSpPr>
        <xdr:cNvPr id="29" name="Group 1"/>
        <xdr:cNvGrpSpPr>
          <a:grpSpLocks/>
        </xdr:cNvGrpSpPr>
      </xdr:nvGrpSpPr>
      <xdr:grpSpPr>
        <a:xfrm>
          <a:off x="704850" y="2800350"/>
          <a:ext cx="9601200" cy="2095500"/>
          <a:chOff x="698322" y="2832652"/>
          <a:chExt cx="9580395" cy="21501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V140"/>
  <sheetViews>
    <sheetView showGridLines="0" showRowColHeaders="0" tabSelected="1" zoomScale="70" zoomScaleNormal="70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0.7109375" style="2" customWidth="1"/>
    <col min="4" max="6" width="10.7109375" style="3" customWidth="1"/>
    <col min="7" max="16" width="10.7109375" style="2" customWidth="1"/>
    <col min="17" max="17" width="10.00390625" style="2" bestFit="1" customWidth="1"/>
    <col min="18" max="18" width="10.00390625" style="2" customWidth="1"/>
    <col min="19" max="19" width="10.00390625" style="2" bestFit="1" customWidth="1"/>
    <col min="20" max="22" width="9.140625" style="2" customWidth="1"/>
    <col min="23" max="141" width="5.7109375" style="2" customWidth="1"/>
    <col min="142" max="16384" width="9.140625" style="2" customWidth="1"/>
  </cols>
  <sheetData>
    <row r="1" spans="1:15" ht="19.5" customHeight="1">
      <c r="A1" s="5"/>
      <c r="B1" s="5"/>
      <c r="C1" s="5"/>
      <c r="D1" s="6"/>
      <c r="E1" s="6"/>
      <c r="F1" s="6"/>
      <c r="G1" s="5"/>
      <c r="H1" s="5"/>
      <c r="I1" s="5"/>
      <c r="J1" s="5"/>
      <c r="K1" s="5"/>
      <c r="L1" s="5"/>
      <c r="M1" s="5"/>
      <c r="N1" s="5"/>
      <c r="O1" s="5"/>
    </row>
    <row r="2" spans="1:16" ht="19.5" customHeight="1">
      <c r="A2" s="5"/>
      <c r="B2" s="19" t="s">
        <v>50</v>
      </c>
      <c r="C2" s="20"/>
      <c r="D2" s="21"/>
      <c r="E2" s="21"/>
      <c r="F2" s="21"/>
      <c r="G2" s="5"/>
      <c r="H2" s="5"/>
      <c r="I2" s="5"/>
      <c r="J2" s="5"/>
      <c r="N2" s="9" t="s">
        <v>86</v>
      </c>
      <c r="O2" s="86" t="s">
        <v>88</v>
      </c>
      <c r="P2" s="87"/>
    </row>
    <row r="3" spans="1:15" ht="19.5" customHeight="1">
      <c r="A3" s="5"/>
      <c r="B3" s="7"/>
      <c r="C3" s="5"/>
      <c r="D3" s="6"/>
      <c r="E3" s="6"/>
      <c r="F3" s="6"/>
      <c r="G3" s="5"/>
      <c r="H3" s="5"/>
      <c r="I3" s="5"/>
      <c r="J3" s="5"/>
      <c r="K3" s="5"/>
      <c r="L3" s="5"/>
      <c r="M3" s="5"/>
      <c r="N3" s="9" t="s">
        <v>16</v>
      </c>
      <c r="O3" s="82" t="s">
        <v>87</v>
      </c>
    </row>
    <row r="4" spans="1:15" ht="19.5" customHeight="1">
      <c r="A4" s="5"/>
      <c r="B4" s="22"/>
      <c r="C4" s="20"/>
      <c r="D4" s="21"/>
      <c r="E4" s="21"/>
      <c r="F4" s="21"/>
      <c r="G4" s="8"/>
      <c r="H4" s="5"/>
      <c r="I4" s="5"/>
      <c r="J4" s="5"/>
      <c r="K4" s="5"/>
      <c r="L4" s="5"/>
      <c r="M4" s="5"/>
      <c r="N4" s="5"/>
      <c r="O4" s="5"/>
    </row>
    <row r="5" spans="1:15" ht="7.5" customHeight="1">
      <c r="A5" s="5"/>
      <c r="B5" s="22"/>
      <c r="C5" s="20"/>
      <c r="D5" s="21"/>
      <c r="E5" s="21"/>
      <c r="F5" s="21"/>
      <c r="G5" s="8"/>
      <c r="H5" s="5"/>
      <c r="I5" s="5"/>
      <c r="J5" s="5"/>
      <c r="K5" s="5"/>
      <c r="L5" s="5"/>
      <c r="M5" s="5"/>
      <c r="N5" s="5"/>
      <c r="O5" s="5"/>
    </row>
    <row r="6" spans="1:15" ht="19.5" customHeight="1">
      <c r="A6" s="5"/>
      <c r="B6" s="22"/>
      <c r="C6" s="20"/>
      <c r="D6" s="21"/>
      <c r="E6" s="21"/>
      <c r="F6" s="21"/>
      <c r="G6" s="8"/>
      <c r="H6" s="5"/>
      <c r="I6" s="5"/>
      <c r="J6" s="5"/>
      <c r="K6" s="5"/>
      <c r="L6" s="5"/>
      <c r="M6" s="5"/>
      <c r="N6" s="5"/>
      <c r="O6" s="5"/>
    </row>
    <row r="7" spans="1:15" ht="7.5" customHeight="1">
      <c r="A7" s="5"/>
      <c r="B7" s="22"/>
      <c r="C7" s="20"/>
      <c r="D7" s="21"/>
      <c r="E7" s="21"/>
      <c r="F7" s="21"/>
      <c r="G7" s="8"/>
      <c r="H7" s="5"/>
      <c r="I7" s="5"/>
      <c r="J7" s="5"/>
      <c r="K7" s="5"/>
      <c r="L7" s="5"/>
      <c r="M7" s="5"/>
      <c r="N7" s="5"/>
      <c r="O7" s="5"/>
    </row>
    <row r="8" spans="1:15" ht="19.5" customHeight="1">
      <c r="A8" s="5"/>
      <c r="B8" s="22"/>
      <c r="C8" s="20"/>
      <c r="D8" s="21"/>
      <c r="E8" s="21"/>
      <c r="F8" s="21"/>
      <c r="G8" s="8"/>
      <c r="H8" s="5"/>
      <c r="I8" s="5"/>
      <c r="J8" s="5"/>
      <c r="K8" s="5"/>
      <c r="L8" s="5"/>
      <c r="M8" s="5"/>
      <c r="N8" s="5"/>
      <c r="O8" s="5"/>
    </row>
    <row r="9" spans="1:15" ht="7.5" customHeight="1">
      <c r="A9" s="5"/>
      <c r="B9" s="22"/>
      <c r="C9" s="20"/>
      <c r="D9" s="21"/>
      <c r="E9" s="21"/>
      <c r="F9" s="21"/>
      <c r="G9" s="8"/>
      <c r="H9" s="5"/>
      <c r="I9" s="5"/>
      <c r="J9" s="5"/>
      <c r="K9" s="5"/>
      <c r="L9" s="5"/>
      <c r="M9" s="5"/>
      <c r="N9" s="5"/>
      <c r="O9" s="5"/>
    </row>
    <row r="10" spans="1:15" ht="19.5" customHeight="1">
      <c r="A10" s="5"/>
      <c r="B10" s="22"/>
      <c r="C10" s="20"/>
      <c r="D10" s="21"/>
      <c r="E10" s="21"/>
      <c r="F10" s="21"/>
      <c r="G10" s="8"/>
      <c r="H10" s="5"/>
      <c r="I10" s="5"/>
      <c r="J10" s="5"/>
      <c r="K10" s="5"/>
      <c r="L10" s="5"/>
      <c r="M10" s="5"/>
      <c r="N10" s="5"/>
      <c r="O10" s="5"/>
    </row>
    <row r="11" spans="1:15" ht="7.5" customHeight="1">
      <c r="A11" s="5"/>
      <c r="B11" s="22"/>
      <c r="C11" s="20"/>
      <c r="D11" s="21"/>
      <c r="E11" s="21"/>
      <c r="F11" s="21"/>
      <c r="G11" s="8"/>
      <c r="H11" s="5"/>
      <c r="I11" s="5"/>
      <c r="J11" s="5"/>
      <c r="K11" s="5"/>
      <c r="L11" s="5"/>
      <c r="M11" s="5"/>
      <c r="N11" s="5"/>
      <c r="O11" s="5"/>
    </row>
    <row r="12" spans="1:15" ht="19.5" customHeight="1">
      <c r="A12" s="5"/>
      <c r="B12" s="64" t="s">
        <v>26</v>
      </c>
      <c r="C12" s="20"/>
      <c r="D12" s="21"/>
      <c r="E12" s="21"/>
      <c r="F12" s="21"/>
      <c r="G12" s="8"/>
      <c r="H12" s="5"/>
      <c r="I12" s="5"/>
      <c r="J12" s="6">
        <f>IF(H54=0,"Selezionare modello","")</f>
      </c>
      <c r="K12" s="5"/>
      <c r="M12" s="5"/>
      <c r="N12" s="6" t="str">
        <f>IF(H54=H55,"Selezionare modello","")</f>
        <v>Selezionare modello</v>
      </c>
      <c r="O12" s="5"/>
    </row>
    <row r="13" spans="1:15" ht="7.5" customHeight="1">
      <c r="A13" s="5"/>
      <c r="B13" s="22"/>
      <c r="C13" s="20"/>
      <c r="D13" s="21"/>
      <c r="E13" s="21"/>
      <c r="F13" s="21"/>
      <c r="G13" s="8"/>
      <c r="H13" s="5"/>
      <c r="I13" s="5"/>
      <c r="J13" s="5"/>
      <c r="K13" s="5"/>
      <c r="L13" s="5"/>
      <c r="M13" s="5"/>
      <c r="N13" s="5"/>
      <c r="O13" s="5"/>
    </row>
    <row r="14" spans="1:15" ht="19.5" customHeight="1">
      <c r="A14" s="5"/>
      <c r="B14" s="1"/>
      <c r="C14" s="50" t="s">
        <v>59</v>
      </c>
      <c r="D14" s="6"/>
      <c r="E14" s="61" t="s">
        <v>61</v>
      </c>
      <c r="F14" s="48"/>
      <c r="G14" s="49" t="str">
        <f>"=standard a magazzino"</f>
        <v>=standard a magazzino</v>
      </c>
      <c r="H14" s="6"/>
      <c r="I14" s="6"/>
      <c r="J14" s="6"/>
      <c r="K14" s="6"/>
      <c r="L14" s="5"/>
      <c r="M14" s="5"/>
      <c r="N14" s="5"/>
      <c r="O14" s="5"/>
    </row>
    <row r="15" spans="1:15" ht="7.5" customHeight="1">
      <c r="A15" s="5"/>
      <c r="B15" s="1"/>
      <c r="C15" s="14"/>
      <c r="D15" s="6"/>
      <c r="F15" s="6"/>
      <c r="G15" s="8"/>
      <c r="H15" s="6"/>
      <c r="I15" s="6"/>
      <c r="J15" s="6"/>
      <c r="K15" s="6"/>
      <c r="L15" s="5"/>
      <c r="M15" s="5"/>
      <c r="N15" s="5"/>
      <c r="O15" s="5"/>
    </row>
    <row r="16" spans="1:15" s="47" customFormat="1" ht="12.75" customHeight="1">
      <c r="A16" s="45"/>
      <c r="B16" s="45"/>
      <c r="C16" s="46">
        <f aca="true" t="shared" si="0" ref="C16:C26">IF(I86=0,"",IF(I86="","",I86))</f>
      </c>
      <c r="D16" s="46">
        <f aca="true" t="shared" si="1" ref="D16:D26">IF(J86=0,"",IF(J86="","",J86))</f>
      </c>
      <c r="E16" s="46">
        <f aca="true" t="shared" si="2" ref="E16:E26">IF(K86=0,"",IF(K86="","",K86))</f>
      </c>
      <c r="F16" s="46">
        <f aca="true" t="shared" si="3" ref="F16:F26">IF(L86=0,"",IF(L86="","",L86))</f>
      </c>
      <c r="G16" s="46">
        <f aca="true" t="shared" si="4" ref="G16:G26">IF(M86=0,"",IF(M86="","",M86))</f>
      </c>
      <c r="H16" s="46">
        <f aca="true" t="shared" si="5" ref="H16:H26">IF(N86=0,"",IF(N86="","",N86))</f>
      </c>
      <c r="I16" s="46">
        <f aca="true" t="shared" si="6" ref="I16:I26">IF(O86=0,"",IF(O86="","",O86))</f>
      </c>
      <c r="J16" s="46">
        <f aca="true" t="shared" si="7" ref="J16:J26">IF(P86=0,"",IF(P86="","",P86))</f>
      </c>
      <c r="K16" s="46">
        <f aca="true" t="shared" si="8" ref="K16:K26">IF(Q86=0,"",IF(Q86="","",Q86))</f>
      </c>
      <c r="L16" s="46">
        <f aca="true" t="shared" si="9" ref="L16:L26">IF(R86=0,"",IF(R86="","",R86))</f>
      </c>
      <c r="M16" s="46">
        <f aca="true" t="shared" si="10" ref="M16:M26">IF(S86=0,"",IF(S86="","",S86))</f>
      </c>
      <c r="N16" s="46">
        <f aca="true" t="shared" si="11" ref="N16:N26">IF(T86=0,"",IF(T86="","",T86))</f>
      </c>
      <c r="O16" s="46">
        <f aca="true" t="shared" si="12" ref="O16:O26">IF(U86=0,"",IF(U86="","",U86))</f>
      </c>
    </row>
    <row r="17" spans="1:15" s="47" customFormat="1" ht="12.75" customHeight="1">
      <c r="A17" s="45"/>
      <c r="B17" s="45"/>
      <c r="C17" s="46">
        <f t="shared" si="0"/>
      </c>
      <c r="D17" s="46">
        <f t="shared" si="1"/>
      </c>
      <c r="E17" s="46">
        <f t="shared" si="2"/>
      </c>
      <c r="F17" s="46">
        <f t="shared" si="3"/>
      </c>
      <c r="G17" s="46">
        <f t="shared" si="4"/>
      </c>
      <c r="H17" s="46">
        <f t="shared" si="5"/>
      </c>
      <c r="I17" s="46">
        <f t="shared" si="6"/>
      </c>
      <c r="J17" s="46">
        <f t="shared" si="7"/>
      </c>
      <c r="K17" s="46">
        <f t="shared" si="8"/>
      </c>
      <c r="L17" s="46">
        <f t="shared" si="9"/>
      </c>
      <c r="M17" s="46">
        <f t="shared" si="10"/>
      </c>
      <c r="N17" s="46">
        <f t="shared" si="11"/>
      </c>
      <c r="O17" s="46">
        <f t="shared" si="12"/>
      </c>
    </row>
    <row r="18" spans="1:15" s="47" customFormat="1" ht="12.75" customHeight="1">
      <c r="A18" s="45"/>
      <c r="B18" s="45"/>
      <c r="C18" s="46">
        <f t="shared" si="0"/>
      </c>
      <c r="D18" s="46">
        <f t="shared" si="1"/>
      </c>
      <c r="E18" s="46">
        <f t="shared" si="2"/>
      </c>
      <c r="F18" s="46">
        <f t="shared" si="3"/>
      </c>
      <c r="G18" s="46">
        <f t="shared" si="4"/>
      </c>
      <c r="H18" s="46">
        <f t="shared" si="5"/>
      </c>
      <c r="I18" s="46">
        <f t="shared" si="6"/>
      </c>
      <c r="J18" s="46">
        <f t="shared" si="7"/>
      </c>
      <c r="K18" s="46">
        <f t="shared" si="8"/>
      </c>
      <c r="L18" s="46">
        <f t="shared" si="9"/>
      </c>
      <c r="M18" s="46">
        <f t="shared" si="10"/>
      </c>
      <c r="N18" s="46">
        <f t="shared" si="11"/>
      </c>
      <c r="O18" s="46">
        <f t="shared" si="12"/>
      </c>
    </row>
    <row r="19" spans="1:15" s="47" customFormat="1" ht="12.75" customHeight="1">
      <c r="A19" s="45"/>
      <c r="B19" s="45"/>
      <c r="C19" s="46">
        <f t="shared" si="0"/>
      </c>
      <c r="D19" s="46">
        <f t="shared" si="1"/>
      </c>
      <c r="E19" s="46">
        <f t="shared" si="2"/>
      </c>
      <c r="F19" s="46">
        <f t="shared" si="3"/>
      </c>
      <c r="G19" s="46">
        <f t="shared" si="4"/>
      </c>
      <c r="H19" s="46">
        <f t="shared" si="5"/>
      </c>
      <c r="I19" s="46">
        <f t="shared" si="6"/>
      </c>
      <c r="J19" s="46">
        <f t="shared" si="7"/>
      </c>
      <c r="K19" s="46">
        <f t="shared" si="8"/>
      </c>
      <c r="L19" s="46">
        <f t="shared" si="9"/>
      </c>
      <c r="M19" s="46">
        <f t="shared" si="10"/>
      </c>
      <c r="N19" s="46">
        <f t="shared" si="11"/>
      </c>
      <c r="O19" s="46">
        <f t="shared" si="12"/>
      </c>
    </row>
    <row r="20" spans="1:15" s="47" customFormat="1" ht="12.75" customHeight="1">
      <c r="A20" s="45"/>
      <c r="B20" s="45"/>
      <c r="C20" s="46">
        <f t="shared" si="0"/>
      </c>
      <c r="D20" s="46">
        <f t="shared" si="1"/>
      </c>
      <c r="E20" s="46">
        <f t="shared" si="2"/>
      </c>
      <c r="F20" s="46">
        <f t="shared" si="3"/>
      </c>
      <c r="G20" s="46">
        <f t="shared" si="4"/>
      </c>
      <c r="H20" s="46">
        <f t="shared" si="5"/>
      </c>
      <c r="I20" s="46">
        <f t="shared" si="6"/>
      </c>
      <c r="J20" s="46">
        <f t="shared" si="7"/>
      </c>
      <c r="K20" s="46">
        <f t="shared" si="8"/>
      </c>
      <c r="L20" s="46">
        <f t="shared" si="9"/>
      </c>
      <c r="M20" s="46">
        <f t="shared" si="10"/>
      </c>
      <c r="N20" s="46">
        <f t="shared" si="11"/>
      </c>
      <c r="O20" s="46">
        <f t="shared" si="12"/>
      </c>
    </row>
    <row r="21" spans="1:15" s="47" customFormat="1" ht="12.75" customHeight="1">
      <c r="A21" s="45"/>
      <c r="B21" s="45"/>
      <c r="C21" s="46">
        <f t="shared" si="0"/>
      </c>
      <c r="D21" s="46">
        <f t="shared" si="1"/>
      </c>
      <c r="E21" s="46">
        <f t="shared" si="2"/>
      </c>
      <c r="F21" s="46">
        <f t="shared" si="3"/>
      </c>
      <c r="G21" s="46">
        <f t="shared" si="4"/>
      </c>
      <c r="H21" s="46">
        <f t="shared" si="5"/>
      </c>
      <c r="I21" s="46">
        <f t="shared" si="6"/>
      </c>
      <c r="J21" s="46">
        <f t="shared" si="7"/>
      </c>
      <c r="K21" s="46">
        <f t="shared" si="8"/>
      </c>
      <c r="L21" s="46">
        <f t="shared" si="9"/>
      </c>
      <c r="M21" s="46">
        <f t="shared" si="10"/>
      </c>
      <c r="N21" s="46">
        <f t="shared" si="11"/>
      </c>
      <c r="O21" s="46">
        <f t="shared" si="12"/>
      </c>
    </row>
    <row r="22" spans="1:15" s="47" customFormat="1" ht="12.75" customHeight="1">
      <c r="A22" s="45"/>
      <c r="B22" s="45"/>
      <c r="C22" s="46">
        <f t="shared" si="0"/>
      </c>
      <c r="D22" s="46">
        <f t="shared" si="1"/>
      </c>
      <c r="E22" s="46">
        <f t="shared" si="2"/>
      </c>
      <c r="F22" s="46">
        <f t="shared" si="3"/>
      </c>
      <c r="G22" s="46">
        <f t="shared" si="4"/>
      </c>
      <c r="H22" s="46">
        <f t="shared" si="5"/>
      </c>
      <c r="I22" s="46">
        <f t="shared" si="6"/>
      </c>
      <c r="J22" s="46">
        <f t="shared" si="7"/>
      </c>
      <c r="K22" s="46">
        <f t="shared" si="8"/>
      </c>
      <c r="L22" s="46">
        <f t="shared" si="9"/>
      </c>
      <c r="M22" s="46">
        <f t="shared" si="10"/>
      </c>
      <c r="N22" s="46">
        <f t="shared" si="11"/>
      </c>
      <c r="O22" s="46">
        <f t="shared" si="12"/>
      </c>
    </row>
    <row r="23" spans="1:15" s="47" customFormat="1" ht="12.75" customHeight="1">
      <c r="A23" s="45"/>
      <c r="B23" s="45"/>
      <c r="C23" s="46">
        <f t="shared" si="0"/>
      </c>
      <c r="D23" s="46">
        <f t="shared" si="1"/>
      </c>
      <c r="E23" s="46">
        <f t="shared" si="2"/>
      </c>
      <c r="F23" s="46">
        <f t="shared" si="3"/>
      </c>
      <c r="G23" s="46">
        <f t="shared" si="4"/>
      </c>
      <c r="H23" s="46">
        <f t="shared" si="5"/>
      </c>
      <c r="I23" s="46">
        <f t="shared" si="6"/>
      </c>
      <c r="J23" s="46">
        <f t="shared" si="7"/>
      </c>
      <c r="K23" s="46">
        <f t="shared" si="8"/>
      </c>
      <c r="L23" s="46">
        <f t="shared" si="9"/>
      </c>
      <c r="M23" s="46">
        <f t="shared" si="10"/>
      </c>
      <c r="N23" s="46">
        <f t="shared" si="11"/>
      </c>
      <c r="O23" s="46">
        <f t="shared" si="12"/>
      </c>
    </row>
    <row r="24" spans="1:15" s="47" customFormat="1" ht="12.75" customHeight="1">
      <c r="A24" s="45"/>
      <c r="B24" s="45"/>
      <c r="C24" s="46">
        <f t="shared" si="0"/>
      </c>
      <c r="D24" s="46">
        <f t="shared" si="1"/>
      </c>
      <c r="E24" s="46">
        <f t="shared" si="2"/>
      </c>
      <c r="F24" s="46">
        <f t="shared" si="3"/>
      </c>
      <c r="G24" s="46">
        <f t="shared" si="4"/>
      </c>
      <c r="H24" s="46">
        <f t="shared" si="5"/>
      </c>
      <c r="I24" s="46">
        <f t="shared" si="6"/>
      </c>
      <c r="J24" s="46">
        <f t="shared" si="7"/>
      </c>
      <c r="K24" s="46">
        <f t="shared" si="8"/>
      </c>
      <c r="L24" s="46">
        <f t="shared" si="9"/>
      </c>
      <c r="M24" s="46">
        <f t="shared" si="10"/>
      </c>
      <c r="N24" s="46">
        <f t="shared" si="11"/>
      </c>
      <c r="O24" s="46">
        <f t="shared" si="12"/>
      </c>
    </row>
    <row r="25" spans="1:15" s="47" customFormat="1" ht="12.75" customHeight="1">
      <c r="A25" s="45"/>
      <c r="B25" s="45"/>
      <c r="C25" s="46">
        <f t="shared" si="0"/>
      </c>
      <c r="D25" s="46">
        <f t="shared" si="1"/>
      </c>
      <c r="E25" s="46">
        <f t="shared" si="2"/>
      </c>
      <c r="F25" s="46">
        <f t="shared" si="3"/>
      </c>
      <c r="G25" s="46">
        <f t="shared" si="4"/>
      </c>
      <c r="H25" s="46">
        <f t="shared" si="5"/>
      </c>
      <c r="I25" s="46">
        <f t="shared" si="6"/>
      </c>
      <c r="J25" s="46">
        <f t="shared" si="7"/>
      </c>
      <c r="K25" s="46">
        <f t="shared" si="8"/>
      </c>
      <c r="L25" s="46">
        <f t="shared" si="9"/>
      </c>
      <c r="M25" s="46">
        <f t="shared" si="10"/>
      </c>
      <c r="N25" s="46">
        <f t="shared" si="11"/>
      </c>
      <c r="O25" s="46">
        <f t="shared" si="12"/>
      </c>
    </row>
    <row r="26" spans="1:15" s="47" customFormat="1" ht="12.75" customHeight="1">
      <c r="A26" s="45"/>
      <c r="B26" s="45"/>
      <c r="C26" s="46">
        <f t="shared" si="0"/>
      </c>
      <c r="D26" s="46">
        <f t="shared" si="1"/>
      </c>
      <c r="E26" s="46">
        <f t="shared" si="2"/>
      </c>
      <c r="F26" s="46">
        <f t="shared" si="3"/>
      </c>
      <c r="G26" s="46">
        <f t="shared" si="4"/>
      </c>
      <c r="H26" s="46">
        <f t="shared" si="5"/>
      </c>
      <c r="I26" s="46">
        <f t="shared" si="6"/>
      </c>
      <c r="J26" s="46">
        <f t="shared" si="7"/>
      </c>
      <c r="K26" s="46">
        <f t="shared" si="8"/>
      </c>
      <c r="L26" s="46">
        <f t="shared" si="9"/>
      </c>
      <c r="M26" s="46">
        <f t="shared" si="10"/>
      </c>
      <c r="N26" s="46">
        <f t="shared" si="11"/>
      </c>
      <c r="O26" s="46">
        <f t="shared" si="12"/>
      </c>
    </row>
    <row r="27" spans="1:13" ht="7.5" customHeight="1">
      <c r="A27" s="5"/>
      <c r="B27" s="1"/>
      <c r="C27" s="6"/>
      <c r="D27" s="6"/>
      <c r="E27" s="6"/>
      <c r="F27" s="8"/>
      <c r="G27" s="6"/>
      <c r="H27" s="6"/>
      <c r="I27" s="6"/>
      <c r="J27" s="6"/>
      <c r="K27" s="5"/>
      <c r="L27" s="5"/>
      <c r="M27" s="5"/>
    </row>
    <row r="28" spans="1:13" ht="19.5" customHeight="1">
      <c r="A28" s="5"/>
      <c r="B28" s="1"/>
      <c r="C28" s="8" t="s">
        <v>38</v>
      </c>
      <c r="D28" s="8"/>
      <c r="E28" s="6"/>
      <c r="F28" s="8"/>
      <c r="G28" s="61">
        <f>IF(H71=144,IF(H54=H60,"Solo dimensioni standard!",""),"")</f>
      </c>
      <c r="H28" s="6"/>
      <c r="I28" s="6"/>
      <c r="J28" s="6"/>
      <c r="K28" s="5"/>
      <c r="L28" s="5"/>
      <c r="M28" s="5"/>
    </row>
    <row r="29" spans="1:15" ht="7.5" customHeight="1">
      <c r="A29" s="5"/>
      <c r="B29" s="1"/>
      <c r="C29" s="14"/>
      <c r="D29" s="6"/>
      <c r="E29" s="6"/>
      <c r="F29" s="6"/>
      <c r="G29" s="8"/>
      <c r="H29" s="6"/>
      <c r="I29" s="6"/>
      <c r="J29" s="6"/>
      <c r="K29" s="6"/>
      <c r="L29" s="5"/>
      <c r="M29" s="5"/>
      <c r="N29" s="5"/>
      <c r="O29" s="5"/>
    </row>
    <row r="30" spans="1:15" ht="19.5" customHeight="1">
      <c r="A30" s="44"/>
      <c r="B30" s="1" t="s">
        <v>23</v>
      </c>
      <c r="C30" s="43"/>
      <c r="D30" s="6" t="s">
        <v>8</v>
      </c>
      <c r="E30" s="6" t="s">
        <v>21</v>
      </c>
      <c r="F30" s="6"/>
      <c r="G30" s="1" t="str">
        <f>IF(C30&gt;E57,"",IF(C30&lt;C57,"","B*"))</f>
        <v>B*</v>
      </c>
      <c r="H30" s="45">
        <f>IF(C30&gt;E57,"",IF(C30&lt;C57,"",IF(CEILING(C30,25)-C30&lt;=12.5,CEILING(C30,25),FLOOR(C30,25))))</f>
        <v>0</v>
      </c>
      <c r="I30" s="6" t="str">
        <f>IF(C30&gt;E57,"",IF(C30&lt;C57,"","[mm]"))</f>
        <v>[mm]</v>
      </c>
      <c r="J30" s="88">
        <f>IF(C30="","",IF(C30&gt;$E$57,CONCATENATE("dimensione massima = ",$E$57," mm"),IF(C30&lt;$C$57,CONCATENATE("dimensione minima = ",$C$57," mm"),"misura arrotondata a passo 25 mm")))</f>
      </c>
      <c r="K30" s="88"/>
      <c r="L30" s="88"/>
      <c r="M30" s="5"/>
      <c r="N30" s="5"/>
      <c r="O30" s="5"/>
    </row>
    <row r="31" spans="1:15" ht="7.5" customHeight="1">
      <c r="A31" s="5"/>
      <c r="B31" s="1"/>
      <c r="C31" s="14"/>
      <c r="D31" s="6"/>
      <c r="E31" s="6"/>
      <c r="F31" s="6"/>
      <c r="G31" s="6"/>
      <c r="H31" s="5"/>
      <c r="I31" s="5"/>
      <c r="J31" s="5"/>
      <c r="K31" s="5"/>
      <c r="L31" s="5"/>
      <c r="M31" s="5"/>
      <c r="N31" s="5"/>
      <c r="O31" s="5"/>
    </row>
    <row r="32" spans="1:15" ht="19.5" customHeight="1">
      <c r="A32" s="44"/>
      <c r="B32" s="1" t="s">
        <v>15</v>
      </c>
      <c r="C32" s="43"/>
      <c r="D32" s="6" t="s">
        <v>8</v>
      </c>
      <c r="E32" s="6" t="s">
        <v>22</v>
      </c>
      <c r="F32" s="6"/>
      <c r="G32" s="1" t="str">
        <f>IF(C32&gt;F57,"",IF(C32&lt;D57,"","H*"))</f>
        <v>H*</v>
      </c>
      <c r="H32" s="45">
        <f>IF(C32&gt;F57,"",IF(C32&lt;D57,"",IF(CEILING(C32,25)-C32&lt;=12.5,CEILING(C32,25),FLOOR(C32,25))))</f>
        <v>0</v>
      </c>
      <c r="I32" s="6" t="str">
        <f>IF(C32&gt;F57,"",IF(C32&lt;D57,"","[mm]"))</f>
        <v>[mm]</v>
      </c>
      <c r="J32" s="88">
        <f>IF(C32="","",IF(C32&gt;$F$57,CONCATENATE("dimensione massima = ",$F$57," mm"),IF(C32&lt;$D$57,CONCATENATE("dimensione minima = ",$D$57," mm"),"misura arrotondata a passo 25 mm")))</f>
      </c>
      <c r="K32" s="88"/>
      <c r="L32" s="88"/>
      <c r="M32" s="5"/>
      <c r="N32" s="5"/>
      <c r="O32" s="5"/>
    </row>
    <row r="33" spans="1:15" ht="7.5" customHeight="1">
      <c r="A33" s="5"/>
      <c r="B33" s="1"/>
      <c r="C33" s="14"/>
      <c r="D33" s="6"/>
      <c r="E33" s="6"/>
      <c r="F33" s="6"/>
      <c r="G33" s="8"/>
      <c r="H33" s="6"/>
      <c r="I33" s="6"/>
      <c r="J33" s="6"/>
      <c r="K33" s="6"/>
      <c r="L33" s="5"/>
      <c r="M33" s="5"/>
      <c r="N33" s="5"/>
      <c r="O33" s="5"/>
    </row>
    <row r="34" spans="1:15" ht="19.5" customHeight="1">
      <c r="A34" s="5"/>
      <c r="B34" s="1" t="s">
        <v>1</v>
      </c>
      <c r="C34" s="30"/>
      <c r="D34" s="21" t="s">
        <v>9</v>
      </c>
      <c r="E34" s="21" t="s">
        <v>85</v>
      </c>
      <c r="F34" s="21"/>
      <c r="G34" s="6" t="str">
        <f>IF(C34="","Selezionare la portata d'aria","")</f>
        <v>Selezionare la portata d'aria</v>
      </c>
      <c r="H34" s="6"/>
      <c r="I34" s="6"/>
      <c r="J34" s="6"/>
      <c r="K34" s="6"/>
      <c r="L34" s="5"/>
      <c r="M34" s="5"/>
      <c r="N34" s="5"/>
      <c r="O34" s="5"/>
    </row>
    <row r="35" spans="1:15" ht="7.5" customHeight="1">
      <c r="A35" s="5"/>
      <c r="B35" s="1"/>
      <c r="C35" s="75"/>
      <c r="D35" s="21"/>
      <c r="E35" s="21"/>
      <c r="F35" s="21"/>
      <c r="G35" s="6"/>
      <c r="H35" s="6"/>
      <c r="I35" s="6"/>
      <c r="J35" s="6"/>
      <c r="K35" s="6"/>
      <c r="L35" s="5"/>
      <c r="M35" s="5"/>
      <c r="N35" s="5"/>
      <c r="O35" s="5"/>
    </row>
    <row r="36" spans="1:15" ht="19.5" customHeight="1">
      <c r="A36" s="5"/>
      <c r="B36" s="1" t="s">
        <v>64</v>
      </c>
      <c r="C36" s="75">
        <f>B76</f>
        <v>0</v>
      </c>
      <c r="D36" s="21" t="s">
        <v>65</v>
      </c>
      <c r="E36" s="21" t="s">
        <v>66</v>
      </c>
      <c r="F36" s="21"/>
      <c r="G36" s="6">
        <f>IF(H54=H58,"(solo modelli BL4, BL5, BL7)","")</f>
      </c>
      <c r="H36" s="6"/>
      <c r="J36" s="6" t="s">
        <v>70</v>
      </c>
      <c r="L36" s="6" t="s">
        <v>71</v>
      </c>
      <c r="M36" s="5"/>
      <c r="N36" s="5"/>
      <c r="O36" s="5"/>
    </row>
    <row r="37" spans="1:15" ht="7.5" customHeight="1">
      <c r="A37" s="5"/>
      <c r="B37" s="1"/>
      <c r="C37" s="75"/>
      <c r="D37" s="21"/>
      <c r="E37" s="21"/>
      <c r="F37" s="21"/>
      <c r="G37" s="6"/>
      <c r="H37" s="6"/>
      <c r="I37" s="6"/>
      <c r="J37" s="6"/>
      <c r="K37" s="6"/>
      <c r="L37" s="5"/>
      <c r="M37" s="5"/>
      <c r="N37" s="5"/>
      <c r="O37" s="5"/>
    </row>
    <row r="38" spans="1:15" ht="19.5" customHeight="1">
      <c r="A38" s="5"/>
      <c r="B38" s="1" t="s">
        <v>75</v>
      </c>
      <c r="C38" s="75">
        <f>F63/100</f>
        <v>0.2</v>
      </c>
      <c r="D38" s="21" t="s">
        <v>11</v>
      </c>
      <c r="E38" s="21" t="s">
        <v>77</v>
      </c>
      <c r="F38" s="21"/>
      <c r="G38" s="6"/>
      <c r="H38" s="6"/>
      <c r="I38" s="6"/>
      <c r="J38" s="6"/>
      <c r="K38" s="6"/>
      <c r="L38" s="5"/>
      <c r="M38" s="5"/>
      <c r="N38" s="5"/>
      <c r="O38" s="5"/>
    </row>
    <row r="39" spans="1:15" ht="12" customHeight="1">
      <c r="A39" s="5"/>
      <c r="B39" s="1"/>
      <c r="C39" s="14"/>
      <c r="D39" s="6"/>
      <c r="E39" s="6"/>
      <c r="F39" s="6"/>
      <c r="G39" s="8"/>
      <c r="H39" s="6"/>
      <c r="I39" s="6"/>
      <c r="J39" s="6"/>
      <c r="K39" s="6"/>
      <c r="L39" s="5"/>
      <c r="M39" s="5"/>
      <c r="N39" s="5"/>
      <c r="O39" s="5"/>
    </row>
    <row r="40" spans="1:15" ht="12" customHeight="1">
      <c r="A40" s="5"/>
      <c r="B40" s="1"/>
      <c r="C40" s="14"/>
      <c r="D40" s="6"/>
      <c r="E40" s="6"/>
      <c r="F40" s="6"/>
      <c r="G40" s="8"/>
      <c r="H40" s="6"/>
      <c r="I40" s="6"/>
      <c r="J40" s="6"/>
      <c r="K40" s="6"/>
      <c r="L40" s="5"/>
      <c r="M40" s="5"/>
      <c r="N40" s="5"/>
      <c r="O40" s="5"/>
    </row>
    <row r="41" spans="1:15" ht="12" customHeight="1">
      <c r="A41" s="5"/>
      <c r="B41" s="1"/>
      <c r="C41" s="14"/>
      <c r="D41" s="6"/>
      <c r="E41" s="6"/>
      <c r="F41" s="6"/>
      <c r="G41" s="8"/>
      <c r="H41" s="6"/>
      <c r="I41" s="6"/>
      <c r="J41" s="6"/>
      <c r="K41" s="6"/>
      <c r="L41" s="5"/>
      <c r="M41" s="5"/>
      <c r="N41" s="5"/>
      <c r="O41" s="5"/>
    </row>
    <row r="42" spans="1:15" ht="12" customHeight="1">
      <c r="A42" s="5"/>
      <c r="B42" s="1"/>
      <c r="C42" s="14"/>
      <c r="D42" s="6"/>
      <c r="E42" s="6"/>
      <c r="F42" s="6"/>
      <c r="G42" s="8"/>
      <c r="H42" s="6"/>
      <c r="I42" s="6"/>
      <c r="J42" s="6"/>
      <c r="K42" s="6"/>
      <c r="L42" s="5"/>
      <c r="M42" s="5"/>
      <c r="N42" s="5"/>
      <c r="O42" s="5"/>
    </row>
    <row r="43" spans="1:15" ht="19.5" customHeight="1">
      <c r="A43" s="5"/>
      <c r="B43" s="23" t="s">
        <v>0</v>
      </c>
      <c r="C43" s="68">
        <f>IF($H$71=0,"",IF($H$54=$H$55,"",IF(C60=1,"",IF(MAX(C52:C54)=0,"",MAX(C52:C54)))))</f>
      </c>
      <c r="D43" s="13" t="s">
        <v>10</v>
      </c>
      <c r="E43" s="13" t="s">
        <v>17</v>
      </c>
      <c r="F43" s="6"/>
      <c r="G43" s="8"/>
      <c r="H43" s="6"/>
      <c r="I43" s="6"/>
      <c r="J43" s="6"/>
      <c r="K43" s="6"/>
      <c r="L43" s="5"/>
      <c r="M43" s="5"/>
      <c r="N43" s="5"/>
      <c r="O43" s="5"/>
    </row>
    <row r="44" spans="1:15" ht="19.5" customHeight="1">
      <c r="A44" s="5"/>
      <c r="B44" s="23" t="s">
        <v>12</v>
      </c>
      <c r="C44" s="25">
        <f>IF($H$71=0,"",IF($H$54=$H$55,"",IF(C60=1,"",IF(MAX(D52:D54)=0,"",MAX(D52:D54)))))</f>
      </c>
      <c r="D44" s="13" t="s">
        <v>11</v>
      </c>
      <c r="E44" s="13" t="s">
        <v>18</v>
      </c>
      <c r="F44" s="6"/>
      <c r="G44" s="8"/>
      <c r="H44" s="6"/>
      <c r="I44" s="6"/>
      <c r="J44" s="6"/>
      <c r="K44" s="6"/>
      <c r="L44" s="5"/>
      <c r="M44" s="5"/>
      <c r="N44" s="5"/>
      <c r="O44" s="5"/>
    </row>
    <row r="45" spans="1:15" ht="19.5" customHeight="1">
      <c r="A45" s="5"/>
      <c r="B45" s="24" t="s">
        <v>14</v>
      </c>
      <c r="C45" s="26">
        <f>IF($H$71=0,"",IF($H$54=$H$55,"",IF($C$60=1,"",IF(MAX(E52:E54)=0,"",MAX(E52:E54)))))</f>
      </c>
      <c r="D45" s="13" t="s">
        <v>13</v>
      </c>
      <c r="E45" s="13" t="s">
        <v>19</v>
      </c>
      <c r="F45" s="6"/>
      <c r="G45" s="8"/>
      <c r="H45" s="6"/>
      <c r="I45" s="6"/>
      <c r="J45" s="6"/>
      <c r="K45" s="6"/>
      <c r="L45" s="5"/>
      <c r="M45" s="5"/>
      <c r="N45" s="5"/>
      <c r="O45" s="5"/>
    </row>
    <row r="46" spans="1:15" ht="19.5" customHeight="1">
      <c r="A46" s="5"/>
      <c r="B46" s="23" t="s">
        <v>2</v>
      </c>
      <c r="C46" s="26">
        <f>IF($H$71=0,"",IF($H$54=$H$55,"",IF(C60=1,"",IF(C34="","",IF(P65="-","-",IF(MAX(F52:F54)=0,"",IF(MAX(F52:F54)&lt;15,"&lt;15",MAX(F52:F54))))))))</f>
      </c>
      <c r="D46" s="13"/>
      <c r="E46" s="13" t="s">
        <v>20</v>
      </c>
      <c r="F46" s="6"/>
      <c r="H46" s="50">
        <f>IF(C46="","",IF(C46="-","Dato non disponibile",IF(C46="&lt;15","&lt;15",IF(C46&gt;=40.5,"&gt;40!",""))))</f>
      </c>
      <c r="I46" s="6"/>
      <c r="J46" s="6"/>
      <c r="K46" s="6"/>
      <c r="L46" s="5"/>
      <c r="M46" s="5"/>
      <c r="N46" s="5"/>
      <c r="O46" s="5"/>
    </row>
    <row r="47" spans="1:15" ht="19.5" customHeight="1">
      <c r="A47" s="5"/>
      <c r="B47" s="23" t="s">
        <v>76</v>
      </c>
      <c r="C47" s="25">
        <f>IF($H$71=0,"",IF($H$54=$H$55,"",IF($C$60=1,"",IF(MAX(G52:G54)=0,"",MAX(G52:G54)))))</f>
      </c>
      <c r="D47" s="13" t="s">
        <v>73</v>
      </c>
      <c r="E47" s="13" t="s">
        <v>74</v>
      </c>
      <c r="F47" s="6"/>
      <c r="G47" s="50"/>
      <c r="H47" s="6" t="str">
        <f>CONCATENATE("con vel. terminale ",C38," m/s")</f>
        <v>con vel. terminale 0,2 m/s</v>
      </c>
      <c r="I47" s="6"/>
      <c r="J47" s="6"/>
      <c r="K47" s="6"/>
      <c r="L47" s="5"/>
      <c r="M47" s="5"/>
      <c r="N47" s="5"/>
      <c r="O47" s="5"/>
    </row>
    <row r="48" spans="1:15" ht="12" customHeight="1">
      <c r="A48" s="5"/>
      <c r="B48" s="1"/>
      <c r="C48" s="14"/>
      <c r="D48" s="6"/>
      <c r="E48" s="6"/>
      <c r="F48" s="6"/>
      <c r="G48" s="8"/>
      <c r="H48" s="6"/>
      <c r="I48" s="6"/>
      <c r="J48" s="6"/>
      <c r="K48" s="6"/>
      <c r="L48" s="5"/>
      <c r="M48" s="5"/>
      <c r="N48" s="5"/>
      <c r="O48" s="5"/>
    </row>
    <row r="49" spans="1:15" ht="12" customHeight="1">
      <c r="A49" s="5"/>
      <c r="B49" s="1"/>
      <c r="C49" s="14"/>
      <c r="D49" s="6"/>
      <c r="E49" s="6"/>
      <c r="F49" s="6"/>
      <c r="G49"/>
      <c r="H49" s="6"/>
      <c r="I49" s="6"/>
      <c r="J49" s="6"/>
      <c r="K49" s="6"/>
      <c r="L49" s="5"/>
      <c r="M49" s="5"/>
      <c r="N49" s="5"/>
      <c r="O49" s="5"/>
    </row>
    <row r="50" spans="2:15" ht="19.5" customHeight="1" hidden="1">
      <c r="B50" s="5"/>
      <c r="C50" s="5"/>
      <c r="D50" s="6"/>
      <c r="E50" s="6"/>
      <c r="F50" s="6"/>
      <c r="G50" s="5"/>
      <c r="N50" s="5"/>
      <c r="O50" s="5"/>
    </row>
    <row r="51" spans="2:15" ht="12.75" customHeight="1" hidden="1">
      <c r="B51" s="15"/>
      <c r="C51" s="17" t="s">
        <v>49</v>
      </c>
      <c r="D51" s="32" t="s">
        <v>12</v>
      </c>
      <c r="E51" s="33" t="s">
        <v>14</v>
      </c>
      <c r="F51" s="32" t="s">
        <v>2</v>
      </c>
      <c r="G51" s="32" t="s">
        <v>76</v>
      </c>
      <c r="H51" s="65">
        <v>0</v>
      </c>
      <c r="I51" s="60" t="s">
        <v>47</v>
      </c>
      <c r="J51" s="54">
        <f>IF(H54=H55,"",IF(H54=H56,I56,IF(H54=H57,I57,IF(H54=H58,I58,IF(H54=H59,I59,IF(H54=H60,I60,IF(H54=H61,I61,IF(H54=H62,I62,I63))))))))</f>
      </c>
      <c r="K51" s="44" t="e">
        <f>IF(H71&lt;144,INDEX(I86:U96,N71,K71),"SPECIAL")</f>
        <v>#VALUE!</v>
      </c>
      <c r="N51" s="5"/>
      <c r="O51" s="5"/>
    </row>
    <row r="52" spans="2:11" ht="12.75" customHeight="1" hidden="1">
      <c r="B52" s="62" t="s">
        <v>37</v>
      </c>
      <c r="C52" s="31">
        <f>IF(H71=0,"",IF(H71=144,"",IF(INDEX(I129:U139,N71,K71)=0,"",$C$76*INDEX(I129:U139,N71,K71))))</f>
      </c>
      <c r="D52" s="18">
        <f>IF(C52="","",IF(C52=0,"",$C$34/C52/3600))</f>
      </c>
      <c r="E52" s="34">
        <f>IF(C52="","",IF(C52=0,"",$L$65*($C$34/($K$65*C52*3600))^2))</f>
      </c>
      <c r="F52" s="34">
        <f>IF(C52="","",IF(C52=0,"",$P$65))</f>
      </c>
      <c r="G52" s="18">
        <f>IF(C52="","",IF(C52=0,"",$D$63*(0.2/$C$38)*($D$76*$C$76)*(D52/$K$65)*$L$68*C52^$L$69))</f>
      </c>
      <c r="I52" s="16"/>
      <c r="J52" s="10"/>
      <c r="K52" s="14"/>
    </row>
    <row r="53" spans="2:15" ht="12.75" customHeight="1" hidden="1" thickBot="1">
      <c r="B53" s="17"/>
      <c r="C53" s="71"/>
      <c r="D53" s="72"/>
      <c r="E53" s="73"/>
      <c r="F53" s="73"/>
      <c r="G53" s="15"/>
      <c r="H53" s="85" t="s">
        <v>24</v>
      </c>
      <c r="I53" s="85"/>
      <c r="N53" s="5"/>
      <c r="O53" s="5"/>
    </row>
    <row r="54" spans="2:28" ht="12.75" customHeight="1" hidden="1" thickBot="1">
      <c r="B54" s="63" t="s">
        <v>48</v>
      </c>
      <c r="C54" s="31">
        <f>IF(H71&lt;144,"",Q65)</f>
      </c>
      <c r="D54" s="18">
        <f>IF(C54="","",IF(C54=0,"",$C$34/C54/3600))</f>
      </c>
      <c r="E54" s="34">
        <f>IF(C54="","",IF(C54=0,"",$L$65*($C$34/($K$65*C54*3600))^2))</f>
      </c>
      <c r="F54" s="34">
        <f>IF(C54="","",IF(C54=0,"",$P$65))</f>
      </c>
      <c r="G54" s="18">
        <f>IF(C54="","",IF(C54=0,"",$D$63*(0.2/$C$38)*($D$76*$C$76)*(D54/$K$65)*$L$68*C54^$L$69))</f>
      </c>
      <c r="H54" s="79">
        <f>H51+1</f>
        <v>1</v>
      </c>
      <c r="I54" s="17" t="s">
        <v>27</v>
      </c>
      <c r="J54" s="17" t="s">
        <v>60</v>
      </c>
      <c r="K54" s="17" t="s">
        <v>3</v>
      </c>
      <c r="L54" s="17" t="s">
        <v>4</v>
      </c>
      <c r="M54" s="17" t="s">
        <v>5</v>
      </c>
      <c r="N54" s="17" t="s">
        <v>6</v>
      </c>
      <c r="O54" s="17" t="s">
        <v>7</v>
      </c>
      <c r="P54" s="32" t="s">
        <v>2</v>
      </c>
      <c r="Q54" s="17" t="s">
        <v>0</v>
      </c>
      <c r="R54" s="32" t="s">
        <v>12</v>
      </c>
      <c r="S54" s="33" t="s">
        <v>14</v>
      </c>
      <c r="T54" s="32" t="s">
        <v>2</v>
      </c>
      <c r="U54" s="32" t="s">
        <v>29</v>
      </c>
      <c r="V54" s="32" t="s">
        <v>30</v>
      </c>
      <c r="W54" s="32" t="s">
        <v>31</v>
      </c>
      <c r="X54" s="32" t="s">
        <v>32</v>
      </c>
      <c r="Y54" s="17" t="s">
        <v>33</v>
      </c>
      <c r="Z54" s="17" t="s">
        <v>35</v>
      </c>
      <c r="AA54" s="17" t="s">
        <v>34</v>
      </c>
      <c r="AB54" s="17" t="s">
        <v>36</v>
      </c>
    </row>
    <row r="55" spans="3:28" ht="12.75" customHeight="1" hidden="1">
      <c r="C55" s="4"/>
      <c r="H55" s="41">
        <v>1</v>
      </c>
      <c r="I55" s="17"/>
      <c r="J55" s="17"/>
      <c r="K55" s="17"/>
      <c r="L55" s="17"/>
      <c r="M55" s="17"/>
      <c r="N55" s="17"/>
      <c r="O55" s="17"/>
      <c r="P55" s="17"/>
      <c r="Q55" s="17"/>
      <c r="R55" s="32"/>
      <c r="S55" s="33"/>
      <c r="T55" s="32"/>
      <c r="U55" s="32"/>
      <c r="V55" s="32"/>
      <c r="W55" s="32"/>
      <c r="X55" s="32"/>
      <c r="Y55" s="17">
        <f>""</f>
      </c>
      <c r="Z55" s="17"/>
      <c r="AA55" s="17">
        <f>""</f>
      </c>
      <c r="AB55" s="17"/>
    </row>
    <row r="56" spans="3:28" ht="12.75" customHeight="1" hidden="1">
      <c r="C56" s="32" t="s">
        <v>29</v>
      </c>
      <c r="D56" s="32" t="s">
        <v>31</v>
      </c>
      <c r="E56" s="32" t="s">
        <v>30</v>
      </c>
      <c r="F56" s="32" t="s">
        <v>32</v>
      </c>
      <c r="H56" s="15">
        <v>2</v>
      </c>
      <c r="I56" s="12" t="s">
        <v>51</v>
      </c>
      <c r="J56" s="12" t="s">
        <v>61</v>
      </c>
      <c r="K56" s="69">
        <v>1.15</v>
      </c>
      <c r="L56" s="69">
        <v>1.12</v>
      </c>
      <c r="M56" s="52">
        <v>14</v>
      </c>
      <c r="N56" s="52">
        <v>56</v>
      </c>
      <c r="O56" s="52">
        <v>45</v>
      </c>
      <c r="P56" s="59">
        <f>IF($C$43="","",IF($C$34="","",IF($C$34=0,"",M56+N56*LOG($C$34/3600)-O56*LOG($C$43))))</f>
      </c>
      <c r="Q56" s="31">
        <f>IF($C$30="","",IF($C$32="","",$C$76*($H$30-20)*($H$32-20)/K56/1000000))</f>
      </c>
      <c r="R56" s="18">
        <f aca="true" t="shared" si="13" ref="R56:R62">IF(Q56="","",IF(Q56&lt;=0,0,$C$34/Q56/3600))</f>
      </c>
      <c r="S56" s="34">
        <f aca="true" t="shared" si="14" ref="S56:S62">IF(Q56="","",L56*($C$34/(K56*Q56*3600))^2)</f>
      </c>
      <c r="T56" s="35">
        <f>IF(Q56="","",IF($C$34="","",IF($C$34=0,"",M56+N56*LOG($C$34/3600)-O56*LOG(Q56))))</f>
      </c>
      <c r="U56" s="35">
        <v>100</v>
      </c>
      <c r="V56" s="35">
        <v>2000</v>
      </c>
      <c r="W56" s="35">
        <v>75</v>
      </c>
      <c r="X56" s="35">
        <v>600</v>
      </c>
      <c r="Y56" s="15" t="str">
        <f aca="true" t="shared" si="15" ref="Y56:Y62">IF($C$30&lt;U56,CONCATENATE("B min =",U56,"mm"),IF($C$30&gt;V56,CONCATENATE("B max =",V56,"mm"),""))</f>
        <v>B min =100mm</v>
      </c>
      <c r="Z56" s="15">
        <f aca="true" t="shared" si="16" ref="Z56:Z62">IF($C$30="",1,IF(Y56="",1,0))</f>
        <v>1</v>
      </c>
      <c r="AA56" s="15" t="str">
        <f aca="true" t="shared" si="17" ref="AA56:AA62">IF($C$32&lt;W56,CONCATENATE("H min =",W56,"mm"),IF($C$32&gt;X56,CONCATENATE("H max =",X56,"mm"),""))</f>
        <v>H min =75mm</v>
      </c>
      <c r="AB56" s="15">
        <f aca="true" t="shared" si="18" ref="AB56:AB62">IF($C$32="",1,IF(AA56="",1,0))</f>
        <v>1</v>
      </c>
    </row>
    <row r="57" spans="3:28" ht="12.75" customHeight="1" hidden="1">
      <c r="C57" s="15">
        <f>LOOKUP($H$54,$H$55:$H$63,U55:U63)</f>
        <v>0</v>
      </c>
      <c r="D57" s="15">
        <f>LOOKUP($H$54,$H$55:$H$63,W55:W63)</f>
        <v>0</v>
      </c>
      <c r="E57" s="15">
        <f>LOOKUP($H$54,$H$55:$H$63,V55:V63)</f>
        <v>0</v>
      </c>
      <c r="F57" s="15">
        <f>LOOKUP($H$54,$H$55:$H$63,X55:X63)</f>
        <v>0</v>
      </c>
      <c r="H57" s="15">
        <v>3</v>
      </c>
      <c r="I57" s="15" t="s">
        <v>52</v>
      </c>
      <c r="J57" s="12" t="s">
        <v>61</v>
      </c>
      <c r="K57" s="69">
        <v>1.15</v>
      </c>
      <c r="L57" s="69">
        <v>1.08</v>
      </c>
      <c r="M57" s="52">
        <v>14</v>
      </c>
      <c r="N57" s="52">
        <v>56</v>
      </c>
      <c r="O57" s="52">
        <v>45</v>
      </c>
      <c r="P57" s="59">
        <f aca="true" t="shared" si="19" ref="P57:P62">IF($C$43="","",IF($C$34="","",IF($C$34=0,"",M57+N57*LOG($C$34/3600)-O57*LOG($C$43))))</f>
      </c>
      <c r="Q57" s="31">
        <f aca="true" t="shared" si="20" ref="Q57:Q62">IF($C$30="","",IF($C$32="","",$C$76*($H$30-20)*($H$32-20)/K57/1000000))</f>
      </c>
      <c r="R57" s="18">
        <f t="shared" si="13"/>
      </c>
      <c r="S57" s="34">
        <f t="shared" si="14"/>
      </c>
      <c r="T57" s="35" t="s">
        <v>28</v>
      </c>
      <c r="U57" s="35">
        <v>100</v>
      </c>
      <c r="V57" s="35">
        <v>2000</v>
      </c>
      <c r="W57" s="35">
        <v>75</v>
      </c>
      <c r="X57" s="35">
        <v>600</v>
      </c>
      <c r="Y57" s="15" t="str">
        <f t="shared" si="15"/>
        <v>B min =100mm</v>
      </c>
      <c r="Z57" s="15">
        <f t="shared" si="16"/>
        <v>1</v>
      </c>
      <c r="AA57" s="15" t="str">
        <f t="shared" si="17"/>
        <v>H min =75mm</v>
      </c>
      <c r="AB57" s="15">
        <f t="shared" si="18"/>
        <v>1</v>
      </c>
    </row>
    <row r="58" spans="8:28" ht="12.75" customHeight="1" hidden="1">
      <c r="H58" s="15">
        <v>4</v>
      </c>
      <c r="I58" s="15" t="s">
        <v>53</v>
      </c>
      <c r="J58" s="12" t="s">
        <v>61</v>
      </c>
      <c r="K58" s="69">
        <v>1.65</v>
      </c>
      <c r="L58" s="69">
        <v>1.36</v>
      </c>
      <c r="M58" s="52">
        <v>14</v>
      </c>
      <c r="N58" s="52">
        <v>56</v>
      </c>
      <c r="O58" s="52">
        <v>45</v>
      </c>
      <c r="P58" s="59">
        <f t="shared" si="19"/>
      </c>
      <c r="Q58" s="31">
        <f t="shared" si="20"/>
      </c>
      <c r="R58" s="18">
        <f t="shared" si="13"/>
      </c>
      <c r="S58" s="34">
        <f t="shared" si="14"/>
      </c>
      <c r="T58" s="15" t="s">
        <v>28</v>
      </c>
      <c r="U58" s="15">
        <v>100</v>
      </c>
      <c r="V58" s="35">
        <v>2000</v>
      </c>
      <c r="W58" s="15">
        <v>75</v>
      </c>
      <c r="X58" s="35">
        <v>600</v>
      </c>
      <c r="Y58" s="15" t="str">
        <f t="shared" si="15"/>
        <v>B min =100mm</v>
      </c>
      <c r="Z58" s="15">
        <f t="shared" si="16"/>
        <v>1</v>
      </c>
      <c r="AA58" s="15" t="str">
        <f t="shared" si="17"/>
        <v>H min =75mm</v>
      </c>
      <c r="AB58" s="15">
        <f t="shared" si="18"/>
        <v>1</v>
      </c>
    </row>
    <row r="59" spans="3:28" ht="12.75" customHeight="1" hidden="1">
      <c r="C59" s="61" t="s">
        <v>63</v>
      </c>
      <c r="H59" s="15">
        <v>5</v>
      </c>
      <c r="I59" s="15" t="s">
        <v>54</v>
      </c>
      <c r="J59" s="12" t="s">
        <v>61</v>
      </c>
      <c r="K59" s="69">
        <v>1.65</v>
      </c>
      <c r="L59" s="69">
        <v>1.36</v>
      </c>
      <c r="M59" s="52">
        <v>14</v>
      </c>
      <c r="N59" s="52">
        <v>56</v>
      </c>
      <c r="O59" s="52">
        <v>45</v>
      </c>
      <c r="P59" s="59">
        <f t="shared" si="19"/>
      </c>
      <c r="Q59" s="31">
        <f>IF($C$30="","",IF($C$32="","",$C$76*($H$30)*($H$32)/K59/1000000))</f>
      </c>
      <c r="R59" s="18">
        <f t="shared" si="13"/>
      </c>
      <c r="S59" s="34">
        <f t="shared" si="14"/>
      </c>
      <c r="T59" s="35">
        <f>IF(Q59="","",IF($C$34="","",IF($C$34=0,"",M59+N59*LOG($C$34/3600)-O59*LOG(Q59))))</f>
      </c>
      <c r="U59" s="15">
        <v>100</v>
      </c>
      <c r="V59" s="35">
        <v>2000</v>
      </c>
      <c r="W59" s="15">
        <v>75</v>
      </c>
      <c r="X59" s="35">
        <v>600</v>
      </c>
      <c r="Y59" s="15" t="str">
        <f t="shared" si="15"/>
        <v>B min =100mm</v>
      </c>
      <c r="Z59" s="15">
        <f t="shared" si="16"/>
        <v>1</v>
      </c>
      <c r="AA59" s="15" t="str">
        <f t="shared" si="17"/>
        <v>H min =75mm</v>
      </c>
      <c r="AB59" s="15">
        <f t="shared" si="18"/>
        <v>1</v>
      </c>
    </row>
    <row r="60" spans="3:28" ht="12.75" customHeight="1" hidden="1">
      <c r="C60" s="15" t="b">
        <f>IF(H54=H60,IF(H71=144,1,0))</f>
        <v>0</v>
      </c>
      <c r="D60" s="3">
        <f>IF(C60=1,"fuori std","")</f>
      </c>
      <c r="H60" s="15">
        <v>6</v>
      </c>
      <c r="I60" s="15" t="s">
        <v>55</v>
      </c>
      <c r="J60" s="12" t="s">
        <v>62</v>
      </c>
      <c r="K60" s="69">
        <v>1.24</v>
      </c>
      <c r="L60" s="69">
        <v>1.36</v>
      </c>
      <c r="M60" s="52">
        <v>14</v>
      </c>
      <c r="N60" s="52">
        <v>56</v>
      </c>
      <c r="O60" s="52">
        <v>45</v>
      </c>
      <c r="P60" s="59">
        <f t="shared" si="19"/>
      </c>
      <c r="Q60" s="31">
        <f t="shared" si="20"/>
      </c>
      <c r="R60" s="18">
        <f t="shared" si="13"/>
      </c>
      <c r="S60" s="34">
        <f t="shared" si="14"/>
      </c>
      <c r="T60" s="15" t="s">
        <v>28</v>
      </c>
      <c r="U60" s="15" t="s">
        <v>28</v>
      </c>
      <c r="V60" s="35" t="s">
        <v>28</v>
      </c>
      <c r="W60" s="15" t="s">
        <v>28</v>
      </c>
      <c r="X60" s="35" t="s">
        <v>28</v>
      </c>
      <c r="Y60" s="15"/>
      <c r="Z60" s="15"/>
      <c r="AA60" s="15"/>
      <c r="AB60" s="15"/>
    </row>
    <row r="61" spans="8:28" ht="12.75" hidden="1">
      <c r="H61" s="15">
        <v>7</v>
      </c>
      <c r="I61" s="15" t="s">
        <v>56</v>
      </c>
      <c r="J61" s="12" t="s">
        <v>61</v>
      </c>
      <c r="K61" s="69">
        <v>1.13</v>
      </c>
      <c r="L61" s="69">
        <v>1.06</v>
      </c>
      <c r="M61" s="52">
        <v>14</v>
      </c>
      <c r="N61" s="52">
        <v>56</v>
      </c>
      <c r="O61" s="52">
        <v>45</v>
      </c>
      <c r="P61" s="59">
        <f t="shared" si="19"/>
      </c>
      <c r="Q61" s="31">
        <f t="shared" si="20"/>
      </c>
      <c r="R61" s="18">
        <f t="shared" si="13"/>
      </c>
      <c r="S61" s="34">
        <f t="shared" si="14"/>
      </c>
      <c r="T61" s="15" t="s">
        <v>28</v>
      </c>
      <c r="U61" s="15">
        <v>200</v>
      </c>
      <c r="V61" s="35">
        <v>2000</v>
      </c>
      <c r="W61" s="15">
        <v>200</v>
      </c>
      <c r="X61" s="35">
        <v>1000</v>
      </c>
      <c r="Y61" s="15" t="str">
        <f t="shared" si="15"/>
        <v>B min =200mm</v>
      </c>
      <c r="Z61" s="15">
        <f t="shared" si="16"/>
        <v>1</v>
      </c>
      <c r="AA61" s="15" t="str">
        <f t="shared" si="17"/>
        <v>H min =200mm</v>
      </c>
      <c r="AB61" s="15">
        <f t="shared" si="18"/>
        <v>1</v>
      </c>
    </row>
    <row r="62" spans="2:28" ht="12.75" customHeight="1" hidden="1">
      <c r="B62" s="84" t="s">
        <v>67</v>
      </c>
      <c r="C62" s="84"/>
      <c r="D62" s="17" t="s">
        <v>84</v>
      </c>
      <c r="F62" s="17" t="s">
        <v>75</v>
      </c>
      <c r="H62" s="15">
        <v>8</v>
      </c>
      <c r="I62" s="15" t="s">
        <v>57</v>
      </c>
      <c r="J62" s="12" t="s">
        <v>61</v>
      </c>
      <c r="K62" s="69">
        <v>1.1</v>
      </c>
      <c r="L62" s="69">
        <v>0.95</v>
      </c>
      <c r="M62" s="52">
        <v>14</v>
      </c>
      <c r="N62" s="52">
        <v>56</v>
      </c>
      <c r="O62" s="52">
        <v>45</v>
      </c>
      <c r="P62" s="59">
        <f t="shared" si="19"/>
      </c>
      <c r="Q62" s="31">
        <f t="shared" si="20"/>
      </c>
      <c r="R62" s="18">
        <f t="shared" si="13"/>
      </c>
      <c r="S62" s="34">
        <f t="shared" si="14"/>
      </c>
      <c r="T62" s="35">
        <f>IF(Q62="","",IF($C$34="","",IF($C$34=0,"",M62+N62*LOG($C$34/3600)-O62*LOG(Q62))))</f>
      </c>
      <c r="U62" s="15">
        <v>200</v>
      </c>
      <c r="V62" s="35">
        <v>2000</v>
      </c>
      <c r="W62" s="15">
        <v>200</v>
      </c>
      <c r="X62" s="35">
        <v>1000</v>
      </c>
      <c r="Y62" s="15" t="str">
        <f t="shared" si="15"/>
        <v>B min =200mm</v>
      </c>
      <c r="Z62" s="15">
        <f t="shared" si="16"/>
        <v>1</v>
      </c>
      <c r="AA62" s="15" t="str">
        <f t="shared" si="17"/>
        <v>H min =200mm</v>
      </c>
      <c r="AB62" s="15">
        <f t="shared" si="18"/>
        <v>1</v>
      </c>
    </row>
    <row r="63" spans="2:28" ht="12.75" hidden="1">
      <c r="B63" s="80">
        <v>1</v>
      </c>
      <c r="C63" s="51" t="str">
        <f>LOOKUP($B$63,$B$64:$B$65,C64:C65)</f>
        <v>SI</v>
      </c>
      <c r="D63" s="51">
        <f>LOOKUP($B$63,$B$64:$B$65,D64:D65)</f>
        <v>1</v>
      </c>
      <c r="F63" s="12">
        <v>20</v>
      </c>
      <c r="H63" s="12"/>
      <c r="I63" s="12"/>
      <c r="J63" s="12"/>
      <c r="K63" s="15"/>
      <c r="L63" s="15"/>
      <c r="M63" s="15"/>
      <c r="N63" s="15"/>
      <c r="O63" s="15"/>
      <c r="P63" s="59"/>
      <c r="Q63" s="31"/>
      <c r="R63" s="18"/>
      <c r="S63" s="34"/>
      <c r="T63" s="35"/>
      <c r="U63" s="35"/>
      <c r="V63" s="35"/>
      <c r="W63" s="35"/>
      <c r="X63" s="35"/>
      <c r="Y63" s="15"/>
      <c r="Z63" s="15"/>
      <c r="AA63" s="15"/>
      <c r="AB63" s="15"/>
    </row>
    <row r="64" spans="2:27" ht="12.75" customHeight="1" hidden="1">
      <c r="B64" s="15">
        <v>1</v>
      </c>
      <c r="C64" s="15" t="s">
        <v>68</v>
      </c>
      <c r="D64" s="15">
        <v>1</v>
      </c>
      <c r="H64" s="76" t="s">
        <v>79</v>
      </c>
      <c r="I64" s="76"/>
      <c r="J64" s="76"/>
      <c r="K64" s="76"/>
      <c r="L64" s="76"/>
      <c r="M64" s="76"/>
      <c r="N64" s="76"/>
      <c r="O64" s="76"/>
      <c r="P64" s="76"/>
      <c r="Q64" s="76"/>
      <c r="R64" s="77"/>
      <c r="S64" s="77"/>
      <c r="T64" s="38"/>
      <c r="U64" s="38"/>
      <c r="V64" s="38"/>
      <c r="W64" s="38"/>
      <c r="X64" s="5"/>
      <c r="Y64" s="5"/>
      <c r="Z64" s="5"/>
      <c r="AA64" s="5"/>
    </row>
    <row r="65" spans="2:25" ht="12.75" hidden="1">
      <c r="B65" s="15">
        <v>2</v>
      </c>
      <c r="C65" s="15" t="s">
        <v>69</v>
      </c>
      <c r="D65" s="15">
        <v>0.75</v>
      </c>
      <c r="H65" s="39"/>
      <c r="I65" s="15">
        <f>LOOKUP($H$54,$H$55:$H$62,$I$55:$I$62)</f>
        <v>0</v>
      </c>
      <c r="J65" s="15">
        <f>LOOKUP($H$54,$H$55:$H$62,$J$55:$J$62)</f>
        <v>0</v>
      </c>
      <c r="K65" s="15">
        <f>LOOKUP($H$54,$H$55:$H$62,$K$55:$K$62)</f>
        <v>0</v>
      </c>
      <c r="L65" s="15">
        <f>LOOKUP($H$54,$H$55:$H$62,$L$55:$L$62)</f>
        <v>0</v>
      </c>
      <c r="M65" s="15">
        <f>LOOKUP($H$54,$H$55:$H$62,$M$55:$M$62)</f>
        <v>0</v>
      </c>
      <c r="N65" s="15">
        <f>LOOKUP($H$54,$H$55:$H$62,$N$55:$N$62)</f>
        <v>0</v>
      </c>
      <c r="O65" s="15">
        <f>LOOKUP($H$54,$H$55:$H$62,$O$55:$O$62)</f>
        <v>0</v>
      </c>
      <c r="P65" s="59">
        <f>LOOKUP($H$54,$H$55:$H$62,$P$55:$P$62)</f>
        <v>0</v>
      </c>
      <c r="Q65" s="40">
        <f>LOOKUP(H54,H55:H62,Q55:Q62)</f>
        <v>0</v>
      </c>
      <c r="R65" s="38"/>
      <c r="S65" s="38"/>
      <c r="T65" s="38"/>
      <c r="U65" s="38"/>
      <c r="V65" s="5"/>
      <c r="W65" s="5"/>
      <c r="X65" s="5"/>
      <c r="Y65" s="5"/>
    </row>
    <row r="66" spans="14:19" ht="12.75" hidden="1">
      <c r="N66" s="5"/>
      <c r="O66" s="5"/>
      <c r="S66" s="11"/>
    </row>
    <row r="67" spans="7:19" ht="12.75" hidden="1">
      <c r="G67"/>
      <c r="H67" s="58"/>
      <c r="I67" s="58"/>
      <c r="K67" s="83" t="s">
        <v>83</v>
      </c>
      <c r="L67" s="83"/>
      <c r="M67" s="23"/>
      <c r="N67" s="23"/>
      <c r="O67" s="23"/>
      <c r="P67" s="24"/>
      <c r="Q67" s="23"/>
      <c r="S67" s="11"/>
    </row>
    <row r="68" spans="2:19" ht="12.75" hidden="1">
      <c r="B68" s="17" t="s">
        <v>64</v>
      </c>
      <c r="C68" s="17" t="s">
        <v>72</v>
      </c>
      <c r="D68" s="17" t="s">
        <v>78</v>
      </c>
      <c r="H68" s="1"/>
      <c r="I68" s="1"/>
      <c r="K68" s="17" t="s">
        <v>81</v>
      </c>
      <c r="L68" s="15">
        <v>4</v>
      </c>
      <c r="M68" s="36"/>
      <c r="N68" s="4"/>
      <c r="O68" s="4"/>
      <c r="P68" s="4"/>
      <c r="Q68" s="4"/>
      <c r="S68" s="11"/>
    </row>
    <row r="69" spans="2:25" ht="12.75" hidden="1">
      <c r="B69" s="15">
        <v>0</v>
      </c>
      <c r="C69" s="15">
        <v>1</v>
      </c>
      <c r="D69" s="74">
        <v>1</v>
      </c>
      <c r="H69" s="5"/>
      <c r="I69" s="5"/>
      <c r="J69" s="5"/>
      <c r="K69" s="17" t="s">
        <v>82</v>
      </c>
      <c r="L69" s="15">
        <v>0.2</v>
      </c>
      <c r="N69" s="4"/>
      <c r="O69" s="4"/>
      <c r="P69" s="37"/>
      <c r="Q69" s="37"/>
      <c r="R69" s="11"/>
      <c r="S69" s="11"/>
      <c r="T69" s="11"/>
      <c r="U69" s="11"/>
      <c r="V69" s="11"/>
      <c r="W69" s="11"/>
      <c r="X69" s="11"/>
      <c r="Y69" s="11"/>
    </row>
    <row r="70" spans="2:25" ht="13.5" hidden="1" thickBot="1">
      <c r="B70" s="15">
        <v>15</v>
      </c>
      <c r="C70" s="15">
        <v>0.92</v>
      </c>
      <c r="D70" s="74">
        <f>-0.003*B70+0.989</f>
        <v>0.944</v>
      </c>
      <c r="H70" s="5"/>
      <c r="I70" s="5"/>
      <c r="J70" s="5"/>
      <c r="P70" s="28"/>
      <c r="Q70" s="28"/>
      <c r="R70" s="11"/>
      <c r="S70" s="11"/>
      <c r="T70" s="11"/>
      <c r="U70" s="11"/>
      <c r="V70" s="11"/>
      <c r="W70" s="11"/>
      <c r="X70" s="11"/>
      <c r="Y70" s="11"/>
    </row>
    <row r="71" spans="2:25" ht="13.5" hidden="1" thickBot="1">
      <c r="B71" s="15">
        <v>30</v>
      </c>
      <c r="C71" s="15">
        <v>0.87</v>
      </c>
      <c r="D71" s="74">
        <f>-0.003*B71+0.989</f>
        <v>0.899</v>
      </c>
      <c r="H71" s="42">
        <v>0</v>
      </c>
      <c r="I71" s="1" t="s">
        <v>41</v>
      </c>
      <c r="J71" s="5"/>
      <c r="K71" s="15">
        <f>MAX(I98:U98)</f>
        <v>0</v>
      </c>
      <c r="L71" s="17" t="s">
        <v>43</v>
      </c>
      <c r="N71" s="15">
        <f>MAX(F101:F111)</f>
        <v>0</v>
      </c>
      <c r="O71" s="17" t="s">
        <v>42</v>
      </c>
      <c r="P71" s="28"/>
      <c r="Q71" s="28"/>
      <c r="R71" s="11"/>
      <c r="S71" s="11"/>
      <c r="T71" s="11"/>
      <c r="U71" s="11"/>
      <c r="V71" s="11"/>
      <c r="W71" s="11"/>
      <c r="X71" s="11"/>
      <c r="Y71" s="11"/>
    </row>
    <row r="72" spans="2:4" ht="12.75" hidden="1">
      <c r="B72" s="15">
        <v>45</v>
      </c>
      <c r="C72" s="15">
        <v>0.83</v>
      </c>
      <c r="D72" s="74">
        <f>-0.003*B72+0.989</f>
        <v>0.854</v>
      </c>
    </row>
    <row r="73" spans="2:8" ht="12.75" hidden="1">
      <c r="B73" s="15">
        <v>60</v>
      </c>
      <c r="C73" s="15">
        <v>0.8</v>
      </c>
      <c r="D73" s="74">
        <v>0.81</v>
      </c>
      <c r="F73" s="2"/>
      <c r="G73" s="17"/>
      <c r="H73" s="41">
        <v>1</v>
      </c>
    </row>
    <row r="74" spans="2:21" ht="12.75" hidden="1">
      <c r="B74" s="15">
        <v>75</v>
      </c>
      <c r="C74" s="15">
        <v>0.77</v>
      </c>
      <c r="D74" s="74">
        <f>-0.003*B74+0.989</f>
        <v>0.764</v>
      </c>
      <c r="F74" s="2"/>
      <c r="G74" s="12" t="s">
        <v>51</v>
      </c>
      <c r="H74" s="15">
        <v>2</v>
      </c>
      <c r="I74" s="15">
        <v>1</v>
      </c>
      <c r="J74" s="15">
        <v>2</v>
      </c>
      <c r="K74" s="15">
        <v>3</v>
      </c>
      <c r="L74" s="15">
        <v>4</v>
      </c>
      <c r="M74" s="15">
        <v>5</v>
      </c>
      <c r="N74" s="15">
        <v>6</v>
      </c>
      <c r="O74" s="15">
        <v>7</v>
      </c>
      <c r="P74" s="15">
        <v>8</v>
      </c>
      <c r="Q74" s="15">
        <v>9</v>
      </c>
      <c r="R74" s="15">
        <v>10</v>
      </c>
      <c r="S74" s="15">
        <v>11</v>
      </c>
      <c r="T74" s="15">
        <v>12</v>
      </c>
      <c r="U74" s="15">
        <v>13</v>
      </c>
    </row>
    <row r="75" spans="2:21" ht="12.75" hidden="1">
      <c r="B75" s="15">
        <v>90</v>
      </c>
      <c r="C75" s="15">
        <v>0.74</v>
      </c>
      <c r="D75" s="74">
        <v>0.72</v>
      </c>
      <c r="F75" s="2"/>
      <c r="G75" s="15" t="s">
        <v>52</v>
      </c>
      <c r="H75" s="15">
        <v>3</v>
      </c>
      <c r="I75" s="15">
        <f>+I74+15</f>
        <v>16</v>
      </c>
      <c r="J75" s="15">
        <f aca="true" t="shared" si="21" ref="J75:U75">+J74+15</f>
        <v>17</v>
      </c>
      <c r="K75" s="15">
        <f t="shared" si="21"/>
        <v>18</v>
      </c>
      <c r="L75" s="15">
        <f t="shared" si="21"/>
        <v>19</v>
      </c>
      <c r="M75" s="15">
        <f t="shared" si="21"/>
        <v>20</v>
      </c>
      <c r="N75" s="15">
        <f t="shared" si="21"/>
        <v>21</v>
      </c>
      <c r="O75" s="15">
        <f t="shared" si="21"/>
        <v>22</v>
      </c>
      <c r="P75" s="15">
        <f t="shared" si="21"/>
        <v>23</v>
      </c>
      <c r="Q75" s="15">
        <f t="shared" si="21"/>
        <v>24</v>
      </c>
      <c r="R75" s="15">
        <f t="shared" si="21"/>
        <v>25</v>
      </c>
      <c r="S75" s="15">
        <f t="shared" si="21"/>
        <v>26</v>
      </c>
      <c r="T75" s="15">
        <f t="shared" si="21"/>
        <v>27</v>
      </c>
      <c r="U75" s="15">
        <f t="shared" si="21"/>
        <v>28</v>
      </c>
    </row>
    <row r="76" spans="1:21" ht="12.75" hidden="1">
      <c r="A76" s="27" t="s">
        <v>80</v>
      </c>
      <c r="B76" s="81">
        <v>0</v>
      </c>
      <c r="C76" s="78">
        <f>LOOKUP($B$76,$B$69:$B$75,C69:C75)</f>
        <v>1</v>
      </c>
      <c r="D76" s="78">
        <f>LOOKUP($B$76,$B$69:$B$75,D69:D75)</f>
        <v>1</v>
      </c>
      <c r="F76" s="2"/>
      <c r="G76" s="15" t="s">
        <v>53</v>
      </c>
      <c r="H76" s="15">
        <v>4</v>
      </c>
      <c r="I76" s="15">
        <f aca="true" t="shared" si="22" ref="I76:I81">+I75+15</f>
        <v>31</v>
      </c>
      <c r="J76" s="15">
        <f aca="true" t="shared" si="23" ref="J76:J81">+J75+15</f>
        <v>32</v>
      </c>
      <c r="K76" s="15">
        <f aca="true" t="shared" si="24" ref="K76:K81">+K75+15</f>
        <v>33</v>
      </c>
      <c r="L76" s="15">
        <f aca="true" t="shared" si="25" ref="L76:L81">+L75+15</f>
        <v>34</v>
      </c>
      <c r="M76" s="15">
        <f aca="true" t="shared" si="26" ref="M76:M81">+M75+15</f>
        <v>35</v>
      </c>
      <c r="N76" s="15">
        <f aca="true" t="shared" si="27" ref="N76:N81">+N75+15</f>
        <v>36</v>
      </c>
      <c r="O76" s="15">
        <f aca="true" t="shared" si="28" ref="O76:O81">+O75+15</f>
        <v>37</v>
      </c>
      <c r="P76" s="15">
        <f aca="true" t="shared" si="29" ref="P76:P81">+P75+15</f>
        <v>38</v>
      </c>
      <c r="Q76" s="15">
        <f aca="true" t="shared" si="30" ref="Q76:Q81">+Q75+15</f>
        <v>39</v>
      </c>
      <c r="R76" s="15">
        <f aca="true" t="shared" si="31" ref="R76:R81">+R75+15</f>
        <v>40</v>
      </c>
      <c r="S76" s="15">
        <f aca="true" t="shared" si="32" ref="S76:S81">+S75+15</f>
        <v>41</v>
      </c>
      <c r="T76" s="15">
        <f aca="true" t="shared" si="33" ref="T76:T81">+T75+15</f>
        <v>42</v>
      </c>
      <c r="U76" s="15">
        <f aca="true" t="shared" si="34" ref="U76:U81">+U75+15</f>
        <v>43</v>
      </c>
    </row>
    <row r="77" spans="6:21" ht="12.75" hidden="1">
      <c r="F77" s="2"/>
      <c r="G77" s="15" t="s">
        <v>54</v>
      </c>
      <c r="H77" s="15">
        <v>5</v>
      </c>
      <c r="I77" s="15">
        <f t="shared" si="22"/>
        <v>46</v>
      </c>
      <c r="J77" s="15">
        <f t="shared" si="23"/>
        <v>47</v>
      </c>
      <c r="K77" s="15">
        <f t="shared" si="24"/>
        <v>48</v>
      </c>
      <c r="L77" s="15">
        <f t="shared" si="25"/>
        <v>49</v>
      </c>
      <c r="M77" s="15">
        <f t="shared" si="26"/>
        <v>50</v>
      </c>
      <c r="N77" s="15">
        <f t="shared" si="27"/>
        <v>51</v>
      </c>
      <c r="O77" s="15">
        <f t="shared" si="28"/>
        <v>52</v>
      </c>
      <c r="P77" s="15">
        <f t="shared" si="29"/>
        <v>53</v>
      </c>
      <c r="Q77" s="15">
        <f t="shared" si="30"/>
        <v>54</v>
      </c>
      <c r="R77" s="15">
        <f t="shared" si="31"/>
        <v>55</v>
      </c>
      <c r="S77" s="15">
        <f t="shared" si="32"/>
        <v>56</v>
      </c>
      <c r="T77" s="15">
        <f t="shared" si="33"/>
        <v>57</v>
      </c>
      <c r="U77" s="15">
        <f t="shared" si="34"/>
        <v>58</v>
      </c>
    </row>
    <row r="78" spans="6:21" ht="12.75" hidden="1">
      <c r="F78" s="2"/>
      <c r="G78" s="15" t="s">
        <v>55</v>
      </c>
      <c r="H78" s="15">
        <v>6</v>
      </c>
      <c r="I78" s="15">
        <f t="shared" si="22"/>
        <v>61</v>
      </c>
      <c r="J78" s="15">
        <f t="shared" si="23"/>
        <v>62</v>
      </c>
      <c r="K78" s="15">
        <f t="shared" si="24"/>
        <v>63</v>
      </c>
      <c r="L78" s="15">
        <f t="shared" si="25"/>
        <v>64</v>
      </c>
      <c r="M78" s="15">
        <f t="shared" si="26"/>
        <v>65</v>
      </c>
      <c r="N78" s="15">
        <f t="shared" si="27"/>
        <v>66</v>
      </c>
      <c r="O78" s="15">
        <f t="shared" si="28"/>
        <v>67</v>
      </c>
      <c r="P78" s="15">
        <f t="shared" si="29"/>
        <v>68</v>
      </c>
      <c r="Q78" s="15">
        <f t="shared" si="30"/>
        <v>69</v>
      </c>
      <c r="R78" s="15">
        <f t="shared" si="31"/>
        <v>70</v>
      </c>
      <c r="S78" s="15">
        <f t="shared" si="32"/>
        <v>71</v>
      </c>
      <c r="T78" s="15">
        <f t="shared" si="33"/>
        <v>72</v>
      </c>
      <c r="U78" s="15">
        <f t="shared" si="34"/>
        <v>73</v>
      </c>
    </row>
    <row r="79" spans="6:21" ht="12.75" hidden="1">
      <c r="F79" s="2"/>
      <c r="G79" s="15" t="s">
        <v>56</v>
      </c>
      <c r="H79" s="15">
        <v>7</v>
      </c>
      <c r="I79" s="15">
        <f t="shared" si="22"/>
        <v>76</v>
      </c>
      <c r="J79" s="15">
        <f t="shared" si="23"/>
        <v>77</v>
      </c>
      <c r="K79" s="15">
        <f t="shared" si="24"/>
        <v>78</v>
      </c>
      <c r="L79" s="15">
        <f t="shared" si="25"/>
        <v>79</v>
      </c>
      <c r="M79" s="15">
        <f t="shared" si="26"/>
        <v>80</v>
      </c>
      <c r="N79" s="15">
        <f t="shared" si="27"/>
        <v>81</v>
      </c>
      <c r="O79" s="15">
        <f t="shared" si="28"/>
        <v>82</v>
      </c>
      <c r="P79" s="15">
        <f t="shared" si="29"/>
        <v>83</v>
      </c>
      <c r="Q79" s="15">
        <f t="shared" si="30"/>
        <v>84</v>
      </c>
      <c r="R79" s="15">
        <f t="shared" si="31"/>
        <v>85</v>
      </c>
      <c r="S79" s="15">
        <f t="shared" si="32"/>
        <v>86</v>
      </c>
      <c r="T79" s="15">
        <f t="shared" si="33"/>
        <v>87</v>
      </c>
      <c r="U79" s="15">
        <f t="shared" si="34"/>
        <v>88</v>
      </c>
    </row>
    <row r="80" spans="6:21" ht="12.75" hidden="1">
      <c r="F80" s="2"/>
      <c r="G80" s="15" t="s">
        <v>57</v>
      </c>
      <c r="H80" s="15">
        <v>8</v>
      </c>
      <c r="I80" s="15">
        <f t="shared" si="22"/>
        <v>91</v>
      </c>
      <c r="J80" s="15">
        <f t="shared" si="23"/>
        <v>92</v>
      </c>
      <c r="K80" s="15">
        <f t="shared" si="24"/>
        <v>93</v>
      </c>
      <c r="L80" s="15">
        <f t="shared" si="25"/>
        <v>94</v>
      </c>
      <c r="M80" s="15">
        <f t="shared" si="26"/>
        <v>95</v>
      </c>
      <c r="N80" s="15">
        <f t="shared" si="27"/>
        <v>96</v>
      </c>
      <c r="O80" s="15">
        <f t="shared" si="28"/>
        <v>97</v>
      </c>
      <c r="P80" s="15">
        <f t="shared" si="29"/>
        <v>98</v>
      </c>
      <c r="Q80" s="15">
        <f t="shared" si="30"/>
        <v>99</v>
      </c>
      <c r="R80" s="15">
        <f t="shared" si="31"/>
        <v>100</v>
      </c>
      <c r="S80" s="15">
        <f t="shared" si="32"/>
        <v>101</v>
      </c>
      <c r="T80" s="15">
        <f t="shared" si="33"/>
        <v>102</v>
      </c>
      <c r="U80" s="15">
        <f t="shared" si="34"/>
        <v>103</v>
      </c>
    </row>
    <row r="81" spans="6:21" ht="12.75" hidden="1">
      <c r="F81" s="2"/>
      <c r="G81" s="70" t="s">
        <v>25</v>
      </c>
      <c r="H81" s="12">
        <v>9</v>
      </c>
      <c r="I81" s="15">
        <f t="shared" si="22"/>
        <v>106</v>
      </c>
      <c r="J81" s="15">
        <f t="shared" si="23"/>
        <v>107</v>
      </c>
      <c r="K81" s="15">
        <f t="shared" si="24"/>
        <v>108</v>
      </c>
      <c r="L81" s="15">
        <f t="shared" si="25"/>
        <v>109</v>
      </c>
      <c r="M81" s="15">
        <f t="shared" si="26"/>
        <v>110</v>
      </c>
      <c r="N81" s="15">
        <f t="shared" si="27"/>
        <v>111</v>
      </c>
      <c r="O81" s="15">
        <f t="shared" si="28"/>
        <v>112</v>
      </c>
      <c r="P81" s="15">
        <f t="shared" si="29"/>
        <v>113</v>
      </c>
      <c r="Q81" s="15">
        <f t="shared" si="30"/>
        <v>114</v>
      </c>
      <c r="R81" s="15">
        <f t="shared" si="31"/>
        <v>115</v>
      </c>
      <c r="S81" s="15">
        <f t="shared" si="32"/>
        <v>116</v>
      </c>
      <c r="T81" s="15">
        <f t="shared" si="33"/>
        <v>117</v>
      </c>
      <c r="U81" s="15">
        <f t="shared" si="34"/>
        <v>118</v>
      </c>
    </row>
    <row r="82" ht="12.75" hidden="1"/>
    <row r="83" spans="8:96" ht="12.75" hidden="1">
      <c r="H83" s="8" t="s">
        <v>45</v>
      </c>
      <c r="W83" s="2">
        <v>1</v>
      </c>
      <c r="X83" s="2">
        <v>2</v>
      </c>
      <c r="Y83" s="2">
        <v>3</v>
      </c>
      <c r="Z83" s="2">
        <v>4</v>
      </c>
      <c r="AA83" s="2">
        <v>5</v>
      </c>
      <c r="AB83" s="2">
        <v>6</v>
      </c>
      <c r="AC83" s="2">
        <v>7</v>
      </c>
      <c r="AD83" s="2">
        <v>8</v>
      </c>
      <c r="AE83" s="2">
        <v>9</v>
      </c>
      <c r="AF83" s="2">
        <v>10</v>
      </c>
      <c r="AG83" s="2">
        <v>11</v>
      </c>
      <c r="AH83" s="2">
        <v>12</v>
      </c>
      <c r="AI83" s="2">
        <v>13</v>
      </c>
      <c r="AJ83" s="2">
        <v>14</v>
      </c>
      <c r="AK83" s="2">
        <v>15</v>
      </c>
      <c r="AL83" s="2">
        <v>16</v>
      </c>
      <c r="AM83" s="2">
        <v>17</v>
      </c>
      <c r="AN83" s="2">
        <v>18</v>
      </c>
      <c r="AO83" s="2">
        <v>19</v>
      </c>
      <c r="AP83" s="2">
        <v>20</v>
      </c>
      <c r="AQ83" s="2">
        <v>21</v>
      </c>
      <c r="AR83" s="2">
        <v>22</v>
      </c>
      <c r="AS83" s="2">
        <v>23</v>
      </c>
      <c r="AT83" s="2">
        <v>24</v>
      </c>
      <c r="AU83" s="2">
        <v>25</v>
      </c>
      <c r="AV83" s="2">
        <v>26</v>
      </c>
      <c r="AW83" s="2">
        <v>27</v>
      </c>
      <c r="AX83" s="2">
        <v>28</v>
      </c>
      <c r="AY83" s="2">
        <v>29</v>
      </c>
      <c r="AZ83" s="2">
        <v>30</v>
      </c>
      <c r="BA83" s="2">
        <v>31</v>
      </c>
      <c r="BB83" s="2">
        <v>32</v>
      </c>
      <c r="BC83" s="2">
        <v>33</v>
      </c>
      <c r="BD83" s="2">
        <v>34</v>
      </c>
      <c r="BE83" s="2">
        <v>35</v>
      </c>
      <c r="BF83" s="2">
        <v>36</v>
      </c>
      <c r="BG83" s="2">
        <v>37</v>
      </c>
      <c r="BH83" s="2">
        <v>38</v>
      </c>
      <c r="BI83" s="2">
        <v>39</v>
      </c>
      <c r="BJ83" s="2">
        <v>40</v>
      </c>
      <c r="BK83" s="2">
        <v>41</v>
      </c>
      <c r="BL83" s="2">
        <v>42</v>
      </c>
      <c r="BM83" s="2">
        <v>43</v>
      </c>
      <c r="BN83" s="2">
        <v>44</v>
      </c>
      <c r="BO83" s="2">
        <v>45</v>
      </c>
      <c r="BP83" s="2">
        <v>46</v>
      </c>
      <c r="BQ83" s="2">
        <v>47</v>
      </c>
      <c r="BR83" s="2">
        <v>48</v>
      </c>
      <c r="BS83" s="2">
        <v>49</v>
      </c>
      <c r="BT83" s="2">
        <v>50</v>
      </c>
      <c r="BU83" s="2">
        <v>51</v>
      </c>
      <c r="BV83" s="2">
        <v>52</v>
      </c>
      <c r="BW83" s="2">
        <v>53</v>
      </c>
      <c r="BX83" s="2">
        <v>54</v>
      </c>
      <c r="BY83" s="2">
        <v>55</v>
      </c>
      <c r="BZ83" s="2">
        <v>56</v>
      </c>
      <c r="CA83" s="2">
        <v>57</v>
      </c>
      <c r="CB83" s="2">
        <v>58</v>
      </c>
      <c r="CC83" s="2">
        <v>59</v>
      </c>
      <c r="CD83" s="2">
        <v>60</v>
      </c>
      <c r="CE83" s="2">
        <v>61</v>
      </c>
      <c r="CF83" s="2">
        <v>62</v>
      </c>
      <c r="CG83" s="2">
        <v>63</v>
      </c>
      <c r="CH83" s="2">
        <v>64</v>
      </c>
      <c r="CI83" s="2">
        <v>65</v>
      </c>
      <c r="CJ83" s="2">
        <v>66</v>
      </c>
      <c r="CK83" s="2">
        <v>67</v>
      </c>
      <c r="CL83" s="2">
        <v>68</v>
      </c>
      <c r="CM83" s="2">
        <v>69</v>
      </c>
      <c r="CN83" s="2">
        <v>70</v>
      </c>
      <c r="CO83" s="2">
        <v>71</v>
      </c>
      <c r="CP83" s="2">
        <v>72</v>
      </c>
      <c r="CQ83" s="2">
        <v>73</v>
      </c>
      <c r="CR83" s="2">
        <v>74</v>
      </c>
    </row>
    <row r="84" spans="9:113" ht="12.75" hidden="1">
      <c r="I84" s="53">
        <f>LOOKUP($H$54,$H$73:$H$81,I73:I81)</f>
        <v>0</v>
      </c>
      <c r="J84" s="53">
        <f>LOOKUP($H$54,$H$73:$H$81,J73:J81)</f>
        <v>0</v>
      </c>
      <c r="K84" s="53">
        <f aca="true" t="shared" si="35" ref="K84:U84">LOOKUP($H$54,$H$73:$H$81,K73:K81)</f>
        <v>0</v>
      </c>
      <c r="L84" s="53">
        <f t="shared" si="35"/>
        <v>0</v>
      </c>
      <c r="M84" s="53">
        <f t="shared" si="35"/>
        <v>0</v>
      </c>
      <c r="N84" s="53">
        <f t="shared" si="35"/>
        <v>0</v>
      </c>
      <c r="O84" s="53">
        <f t="shared" si="35"/>
        <v>0</v>
      </c>
      <c r="P84" s="53">
        <f t="shared" si="35"/>
        <v>0</v>
      </c>
      <c r="Q84" s="53">
        <f t="shared" si="35"/>
        <v>0</v>
      </c>
      <c r="R84" s="53">
        <f t="shared" si="35"/>
        <v>0</v>
      </c>
      <c r="S84" s="53">
        <f t="shared" si="35"/>
        <v>0</v>
      </c>
      <c r="T84" s="53">
        <f t="shared" si="35"/>
        <v>0</v>
      </c>
      <c r="U84" s="53">
        <f t="shared" si="35"/>
        <v>0</v>
      </c>
      <c r="W84" s="66" t="s">
        <v>51</v>
      </c>
      <c r="AL84" s="66" t="s">
        <v>52</v>
      </c>
      <c r="BA84" s="66" t="s">
        <v>53</v>
      </c>
      <c r="BP84" s="66" t="s">
        <v>54</v>
      </c>
      <c r="CE84" s="66" t="s">
        <v>55</v>
      </c>
      <c r="CT84" s="66" t="s">
        <v>56</v>
      </c>
      <c r="DI84" s="66" t="s">
        <v>57</v>
      </c>
    </row>
    <row r="85" spans="8:126" ht="12.75" hidden="1">
      <c r="H85" s="15" t="s">
        <v>39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W85" s="15" t="s">
        <v>39</v>
      </c>
      <c r="X85" s="51">
        <v>100</v>
      </c>
      <c r="Y85" s="51">
        <v>150</v>
      </c>
      <c r="Z85" s="51">
        <v>200</v>
      </c>
      <c r="AA85" s="51">
        <v>250</v>
      </c>
      <c r="AB85" s="51">
        <v>300</v>
      </c>
      <c r="AC85" s="51">
        <v>350</v>
      </c>
      <c r="AD85" s="51">
        <v>400</v>
      </c>
      <c r="AE85" s="51">
        <v>500</v>
      </c>
      <c r="AF85" s="51">
        <v>600</v>
      </c>
      <c r="AG85" s="51">
        <v>700</v>
      </c>
      <c r="AH85" s="51">
        <v>800</v>
      </c>
      <c r="AI85" s="51">
        <v>900</v>
      </c>
      <c r="AJ85" s="51">
        <v>1000</v>
      </c>
      <c r="AL85" s="15" t="s">
        <v>39</v>
      </c>
      <c r="AM85" s="51">
        <v>100</v>
      </c>
      <c r="AN85" s="51">
        <v>150</v>
      </c>
      <c r="AO85" s="51">
        <v>200</v>
      </c>
      <c r="AP85" s="51">
        <v>250</v>
      </c>
      <c r="AQ85" s="51">
        <v>300</v>
      </c>
      <c r="AR85" s="51">
        <v>350</v>
      </c>
      <c r="AS85" s="51">
        <v>400</v>
      </c>
      <c r="AT85" s="51">
        <v>500</v>
      </c>
      <c r="AU85" s="51">
        <v>600</v>
      </c>
      <c r="AV85" s="51">
        <v>700</v>
      </c>
      <c r="AW85" s="51">
        <v>800</v>
      </c>
      <c r="AX85" s="51">
        <v>900</v>
      </c>
      <c r="AY85" s="51">
        <v>1000</v>
      </c>
      <c r="BA85" s="15" t="s">
        <v>39</v>
      </c>
      <c r="BB85" s="51">
        <v>300</v>
      </c>
      <c r="BC85" s="51">
        <v>400</v>
      </c>
      <c r="BD85" s="51">
        <v>500</v>
      </c>
      <c r="BE85" s="51">
        <v>600</v>
      </c>
      <c r="BF85" s="51">
        <v>700</v>
      </c>
      <c r="BG85" s="51">
        <v>800</v>
      </c>
      <c r="BH85" s="51">
        <v>900</v>
      </c>
      <c r="BI85" s="51">
        <v>1000</v>
      </c>
      <c r="BJ85" s="51">
        <v>1200</v>
      </c>
      <c r="BK85" s="51">
        <v>1400</v>
      </c>
      <c r="BL85" s="51">
        <v>1600</v>
      </c>
      <c r="BM85" s="51">
        <v>1800</v>
      </c>
      <c r="BN85" s="51">
        <v>2000</v>
      </c>
      <c r="BP85" s="15" t="s">
        <v>39</v>
      </c>
      <c r="BQ85" s="51">
        <v>300</v>
      </c>
      <c r="BR85" s="51">
        <v>400</v>
      </c>
      <c r="BS85" s="51">
        <v>500</v>
      </c>
      <c r="BT85" s="51">
        <v>600</v>
      </c>
      <c r="BU85" s="51">
        <v>700</v>
      </c>
      <c r="BV85" s="51">
        <v>800</v>
      </c>
      <c r="BW85" s="51">
        <v>900</v>
      </c>
      <c r="BX85" s="51">
        <v>1000</v>
      </c>
      <c r="BY85" s="51">
        <v>1200</v>
      </c>
      <c r="BZ85" s="51">
        <v>1400</v>
      </c>
      <c r="CA85" s="51">
        <v>1600</v>
      </c>
      <c r="CB85" s="51">
        <v>1800</v>
      </c>
      <c r="CC85" s="51">
        <v>2000</v>
      </c>
      <c r="CE85" s="15" t="s">
        <v>58</v>
      </c>
      <c r="CF85" s="67">
        <v>150</v>
      </c>
      <c r="CG85" s="67">
        <v>200</v>
      </c>
      <c r="CH85" s="67">
        <v>250</v>
      </c>
      <c r="CI85" s="67">
        <v>300</v>
      </c>
      <c r="CJ85" s="67">
        <v>350</v>
      </c>
      <c r="CK85" s="67">
        <v>400</v>
      </c>
      <c r="CL85" s="67">
        <v>450</v>
      </c>
      <c r="CM85" s="67">
        <v>500</v>
      </c>
      <c r="CN85" s="67">
        <v>550</v>
      </c>
      <c r="CO85" s="67">
        <v>600</v>
      </c>
      <c r="CP85" s="15"/>
      <c r="CQ85" s="15"/>
      <c r="CR85" s="15"/>
      <c r="CT85" s="15" t="s">
        <v>39</v>
      </c>
      <c r="CU85" s="51">
        <v>300</v>
      </c>
      <c r="CV85" s="51">
        <v>400</v>
      </c>
      <c r="CW85" s="51">
        <v>500</v>
      </c>
      <c r="CX85" s="51">
        <v>600</v>
      </c>
      <c r="CY85" s="51">
        <v>700</v>
      </c>
      <c r="CZ85" s="51">
        <v>800</v>
      </c>
      <c r="DA85" s="51">
        <v>900</v>
      </c>
      <c r="DB85" s="51">
        <v>1000</v>
      </c>
      <c r="DC85" s="51">
        <v>1100</v>
      </c>
      <c r="DD85" s="51">
        <v>1200</v>
      </c>
      <c r="DE85" s="51">
        <v>1500</v>
      </c>
      <c r="DF85" s="51">
        <v>2000</v>
      </c>
      <c r="DG85" s="15"/>
      <c r="DI85" s="15" t="s">
        <v>39</v>
      </c>
      <c r="DJ85" s="51">
        <v>300</v>
      </c>
      <c r="DK85" s="51">
        <v>400</v>
      </c>
      <c r="DL85" s="51">
        <v>500</v>
      </c>
      <c r="DM85" s="51">
        <v>600</v>
      </c>
      <c r="DN85" s="51">
        <v>700</v>
      </c>
      <c r="DO85" s="51">
        <v>800</v>
      </c>
      <c r="DP85" s="51">
        <v>900</v>
      </c>
      <c r="DQ85" s="51">
        <v>1000</v>
      </c>
      <c r="DR85" s="51">
        <v>1100</v>
      </c>
      <c r="DS85" s="51">
        <v>1200</v>
      </c>
      <c r="DT85" s="51">
        <v>1500</v>
      </c>
      <c r="DU85" s="51">
        <v>2000</v>
      </c>
      <c r="DV85" s="15"/>
    </row>
    <row r="86" spans="7:126" ht="12.75" hidden="1">
      <c r="G86" s="53">
        <v>1</v>
      </c>
      <c r="H86" s="15"/>
      <c r="I86" s="51">
        <f>IF($H$54=$H$55,"",INDEX($W$85:$DV$96,$G86+1,I$84+1))</f>
      </c>
      <c r="J86" s="52">
        <f aca="true" t="shared" si="36" ref="J86:U96">IF($H$54=$H$55,"",INDEX($W$85:$DV$96,$G86+1,J$84+1))</f>
      </c>
      <c r="K86" s="52">
        <f t="shared" si="36"/>
      </c>
      <c r="L86" s="52">
        <f t="shared" si="36"/>
      </c>
      <c r="M86" s="52">
        <f t="shared" si="36"/>
      </c>
      <c r="N86" s="52">
        <f t="shared" si="36"/>
      </c>
      <c r="O86" s="52">
        <f t="shared" si="36"/>
      </c>
      <c r="P86" s="52">
        <f t="shared" si="36"/>
      </c>
      <c r="Q86" s="52">
        <f t="shared" si="36"/>
      </c>
      <c r="R86" s="52">
        <f t="shared" si="36"/>
      </c>
      <c r="S86" s="52">
        <f t="shared" si="36"/>
      </c>
      <c r="T86" s="52">
        <f t="shared" si="36"/>
      </c>
      <c r="U86" s="52">
        <f t="shared" si="36"/>
      </c>
      <c r="W86" s="51">
        <v>80</v>
      </c>
      <c r="X86" s="55" t="str">
        <f aca="true" t="shared" si="37" ref="X86:AJ96">CONCATENATE(X$85,"x",$W86)</f>
        <v>100x80</v>
      </c>
      <c r="Y86" s="55" t="str">
        <f t="shared" si="37"/>
        <v>150x80</v>
      </c>
      <c r="Z86" s="55" t="str">
        <f t="shared" si="37"/>
        <v>200x80</v>
      </c>
      <c r="AA86" s="55" t="str">
        <f t="shared" si="37"/>
        <v>250x80</v>
      </c>
      <c r="AB86" s="55" t="str">
        <f t="shared" si="37"/>
        <v>300x80</v>
      </c>
      <c r="AC86" s="55" t="str">
        <f t="shared" si="37"/>
        <v>350x80</v>
      </c>
      <c r="AD86" s="55" t="str">
        <f t="shared" si="37"/>
        <v>400x80</v>
      </c>
      <c r="AE86" s="55" t="str">
        <f t="shared" si="37"/>
        <v>500x80</v>
      </c>
      <c r="AF86" s="55" t="str">
        <f t="shared" si="37"/>
        <v>600x80</v>
      </c>
      <c r="AG86" s="55" t="str">
        <f t="shared" si="37"/>
        <v>700x80</v>
      </c>
      <c r="AH86" s="55" t="str">
        <f t="shared" si="37"/>
        <v>800x80</v>
      </c>
      <c r="AI86" s="55" t="str">
        <f t="shared" si="37"/>
        <v>900x80</v>
      </c>
      <c r="AJ86" s="55" t="str">
        <f t="shared" si="37"/>
        <v>1000x80</v>
      </c>
      <c r="AL86" s="51">
        <v>80</v>
      </c>
      <c r="AM86" s="15" t="str">
        <f>CONCATENATE(AM$85,"x",$AL86)</f>
        <v>100x80</v>
      </c>
      <c r="AN86" s="15" t="str">
        <f aca="true" t="shared" si="38" ref="AN86:AY96">CONCATENATE(AN$85,"x",$AL86)</f>
        <v>150x80</v>
      </c>
      <c r="AO86" s="15" t="str">
        <f t="shared" si="38"/>
        <v>200x80</v>
      </c>
      <c r="AP86" s="15" t="str">
        <f t="shared" si="38"/>
        <v>250x80</v>
      </c>
      <c r="AQ86" s="15" t="str">
        <f t="shared" si="38"/>
        <v>300x80</v>
      </c>
      <c r="AR86" s="15" t="str">
        <f t="shared" si="38"/>
        <v>350x80</v>
      </c>
      <c r="AS86" s="15" t="str">
        <f t="shared" si="38"/>
        <v>400x80</v>
      </c>
      <c r="AT86" s="15" t="str">
        <f t="shared" si="38"/>
        <v>500x80</v>
      </c>
      <c r="AU86" s="15" t="str">
        <f t="shared" si="38"/>
        <v>600x80</v>
      </c>
      <c r="AV86" s="15" t="str">
        <f t="shared" si="38"/>
        <v>700x80</v>
      </c>
      <c r="AW86" s="15" t="str">
        <f t="shared" si="38"/>
        <v>800x80</v>
      </c>
      <c r="AX86" s="15" t="str">
        <f t="shared" si="38"/>
        <v>900x80</v>
      </c>
      <c r="AY86" s="15" t="str">
        <f t="shared" si="38"/>
        <v>1000x80</v>
      </c>
      <c r="BA86" s="51">
        <v>75</v>
      </c>
      <c r="BB86" s="55" t="str">
        <f>CONCATENATE(BB$85,"x",$BA86)</f>
        <v>300x75</v>
      </c>
      <c r="BC86" s="55" t="str">
        <f aca="true" t="shared" si="39" ref="BC86:BN94">CONCATENATE(BC$85,"x",$BA86)</f>
        <v>400x75</v>
      </c>
      <c r="BD86" s="55" t="str">
        <f t="shared" si="39"/>
        <v>500x75</v>
      </c>
      <c r="BE86" s="55" t="str">
        <f t="shared" si="39"/>
        <v>600x75</v>
      </c>
      <c r="BF86" s="55" t="str">
        <f t="shared" si="39"/>
        <v>700x75</v>
      </c>
      <c r="BG86" s="55" t="str">
        <f t="shared" si="39"/>
        <v>800x75</v>
      </c>
      <c r="BH86" s="55" t="str">
        <f t="shared" si="39"/>
        <v>900x75</v>
      </c>
      <c r="BI86" s="55" t="str">
        <f t="shared" si="39"/>
        <v>1000x75</v>
      </c>
      <c r="BJ86" s="55" t="str">
        <f>CONCATENATE(BJ$85,"x",$BA86)</f>
        <v>1200x75</v>
      </c>
      <c r="BK86" s="55" t="str">
        <f t="shared" si="39"/>
        <v>1400x75</v>
      </c>
      <c r="BL86" s="55" t="str">
        <f t="shared" si="39"/>
        <v>1600x75</v>
      </c>
      <c r="BM86" s="55" t="str">
        <f t="shared" si="39"/>
        <v>1800x75</v>
      </c>
      <c r="BN86" s="55" t="str">
        <f t="shared" si="39"/>
        <v>2000x75</v>
      </c>
      <c r="BP86" s="51">
        <v>75</v>
      </c>
      <c r="BQ86" s="55" t="str">
        <f>CONCATENATE(BQ$85,"x",$BP86)</f>
        <v>300x75</v>
      </c>
      <c r="BR86" s="55" t="str">
        <f aca="true" t="shared" si="40" ref="BR86:CC94">CONCATENATE(BR$85,"x",$BP86)</f>
        <v>400x75</v>
      </c>
      <c r="BS86" s="55" t="str">
        <f t="shared" si="40"/>
        <v>500x75</v>
      </c>
      <c r="BT86" s="55" t="str">
        <f t="shared" si="40"/>
        <v>600x75</v>
      </c>
      <c r="BU86" s="55" t="str">
        <f t="shared" si="40"/>
        <v>700x75</v>
      </c>
      <c r="BV86" s="55" t="str">
        <f t="shared" si="40"/>
        <v>800x75</v>
      </c>
      <c r="BW86" s="55" t="str">
        <f t="shared" si="40"/>
        <v>900x75</v>
      </c>
      <c r="BX86" s="55" t="str">
        <f t="shared" si="40"/>
        <v>1000x75</v>
      </c>
      <c r="BY86" s="55" t="str">
        <f t="shared" si="40"/>
        <v>1200x75</v>
      </c>
      <c r="BZ86" s="55" t="str">
        <f t="shared" si="40"/>
        <v>1400x75</v>
      </c>
      <c r="CA86" s="55" t="str">
        <f t="shared" si="40"/>
        <v>1600x75</v>
      </c>
      <c r="CB86" s="55" t="str">
        <f t="shared" si="40"/>
        <v>1800x75</v>
      </c>
      <c r="CC86" s="55" t="str">
        <f t="shared" si="40"/>
        <v>2000x75</v>
      </c>
      <c r="CE86" s="15"/>
      <c r="CF86" s="55">
        <f>CF85</f>
        <v>150</v>
      </c>
      <c r="CG86" s="55">
        <f aca="true" t="shared" si="41" ref="CG86:CO86">CG85</f>
        <v>200</v>
      </c>
      <c r="CH86" s="55">
        <f t="shared" si="41"/>
        <v>250</v>
      </c>
      <c r="CI86" s="55">
        <f t="shared" si="41"/>
        <v>300</v>
      </c>
      <c r="CJ86" s="55">
        <f t="shared" si="41"/>
        <v>350</v>
      </c>
      <c r="CK86" s="55">
        <f t="shared" si="41"/>
        <v>400</v>
      </c>
      <c r="CL86" s="55">
        <f t="shared" si="41"/>
        <v>450</v>
      </c>
      <c r="CM86" s="55">
        <f t="shared" si="41"/>
        <v>500</v>
      </c>
      <c r="CN86" s="55">
        <f t="shared" si="41"/>
        <v>550</v>
      </c>
      <c r="CO86" s="55">
        <f t="shared" si="41"/>
        <v>600</v>
      </c>
      <c r="CP86" s="55"/>
      <c r="CQ86" s="55"/>
      <c r="CR86" s="55"/>
      <c r="CT86" s="51">
        <v>200</v>
      </c>
      <c r="CU86" s="55" t="str">
        <f>CONCATENATE(CU$85,"x",$CT86)</f>
        <v>300x200</v>
      </c>
      <c r="CV86" s="55" t="str">
        <f aca="true" t="shared" si="42" ref="CV86:DF92">CONCATENATE(CV$85,"x",$CT86)</f>
        <v>400x200</v>
      </c>
      <c r="CW86" s="55" t="str">
        <f t="shared" si="42"/>
        <v>500x200</v>
      </c>
      <c r="CX86" s="55" t="str">
        <f t="shared" si="42"/>
        <v>600x200</v>
      </c>
      <c r="CY86" s="55" t="str">
        <f t="shared" si="42"/>
        <v>700x200</v>
      </c>
      <c r="CZ86" s="55" t="str">
        <f t="shared" si="42"/>
        <v>800x200</v>
      </c>
      <c r="DA86" s="55" t="str">
        <f t="shared" si="42"/>
        <v>900x200</v>
      </c>
      <c r="DB86" s="55" t="str">
        <f t="shared" si="42"/>
        <v>1000x200</v>
      </c>
      <c r="DC86" s="55" t="str">
        <f t="shared" si="42"/>
        <v>1100x200</v>
      </c>
      <c r="DD86" s="55" t="str">
        <f t="shared" si="42"/>
        <v>1200x200</v>
      </c>
      <c r="DE86" s="55" t="str">
        <f t="shared" si="42"/>
        <v>1500x200</v>
      </c>
      <c r="DF86" s="55" t="str">
        <f t="shared" si="42"/>
        <v>2000x200</v>
      </c>
      <c r="DG86" s="55"/>
      <c r="DI86" s="51">
        <v>200</v>
      </c>
      <c r="DJ86" s="55" t="str">
        <f>CONCATENATE(DJ$85,"x",$DI86)</f>
        <v>300x200</v>
      </c>
      <c r="DK86" s="55" t="str">
        <f aca="true" t="shared" si="43" ref="DK86:DU92">CONCATENATE(DK$85,"x",$DI86)</f>
        <v>400x200</v>
      </c>
      <c r="DL86" s="55" t="str">
        <f t="shared" si="43"/>
        <v>500x200</v>
      </c>
      <c r="DM86" s="55" t="str">
        <f t="shared" si="43"/>
        <v>600x200</v>
      </c>
      <c r="DN86" s="55" t="str">
        <f t="shared" si="43"/>
        <v>700x200</v>
      </c>
      <c r="DO86" s="55" t="str">
        <f t="shared" si="43"/>
        <v>800x200</v>
      </c>
      <c r="DP86" s="55" t="str">
        <f t="shared" si="43"/>
        <v>900x200</v>
      </c>
      <c r="DQ86" s="55" t="str">
        <f t="shared" si="43"/>
        <v>1000x200</v>
      </c>
      <c r="DR86" s="55" t="str">
        <f t="shared" si="43"/>
        <v>1100x200</v>
      </c>
      <c r="DS86" s="55" t="str">
        <f t="shared" si="43"/>
        <v>1200x200</v>
      </c>
      <c r="DT86" s="55" t="str">
        <f t="shared" si="43"/>
        <v>1500x200</v>
      </c>
      <c r="DU86" s="55" t="str">
        <f t="shared" si="43"/>
        <v>2000x200</v>
      </c>
      <c r="DV86" s="55"/>
    </row>
    <row r="87" spans="7:126" ht="12.75" hidden="1">
      <c r="G87" s="53">
        <v>2</v>
      </c>
      <c r="H87" s="15"/>
      <c r="I87" s="52">
        <f aca="true" t="shared" si="44" ref="I87:I96">IF($H$54=$H$55,"",INDEX($W$85:$DV$96,$G87+1,I$84+1))</f>
      </c>
      <c r="J87" s="52">
        <f t="shared" si="36"/>
      </c>
      <c r="K87" s="52">
        <f t="shared" si="36"/>
      </c>
      <c r="L87" s="52">
        <f t="shared" si="36"/>
      </c>
      <c r="M87" s="52">
        <f t="shared" si="36"/>
      </c>
      <c r="N87" s="52">
        <f t="shared" si="36"/>
      </c>
      <c r="O87" s="52">
        <f t="shared" si="36"/>
      </c>
      <c r="P87" s="52">
        <f t="shared" si="36"/>
      </c>
      <c r="Q87" s="52">
        <f t="shared" si="36"/>
      </c>
      <c r="R87" s="52">
        <f t="shared" si="36"/>
      </c>
      <c r="S87" s="52">
        <f t="shared" si="36"/>
      </c>
      <c r="T87" s="52">
        <f t="shared" si="36"/>
      </c>
      <c r="U87" s="52">
        <f t="shared" si="36"/>
      </c>
      <c r="W87" s="51">
        <v>100</v>
      </c>
      <c r="X87" s="55" t="str">
        <f t="shared" si="37"/>
        <v>100x100</v>
      </c>
      <c r="Y87" s="55" t="str">
        <f t="shared" si="37"/>
        <v>150x100</v>
      </c>
      <c r="Z87" s="55" t="str">
        <f t="shared" si="37"/>
        <v>200x100</v>
      </c>
      <c r="AA87" s="55" t="str">
        <f t="shared" si="37"/>
        <v>250x100</v>
      </c>
      <c r="AB87" s="55" t="str">
        <f t="shared" si="37"/>
        <v>300x100</v>
      </c>
      <c r="AC87" s="55" t="str">
        <f t="shared" si="37"/>
        <v>350x100</v>
      </c>
      <c r="AD87" s="55" t="str">
        <f t="shared" si="37"/>
        <v>400x100</v>
      </c>
      <c r="AE87" s="55" t="str">
        <f t="shared" si="37"/>
        <v>500x100</v>
      </c>
      <c r="AF87" s="55" t="str">
        <f t="shared" si="37"/>
        <v>600x100</v>
      </c>
      <c r="AG87" s="55" t="str">
        <f t="shared" si="37"/>
        <v>700x100</v>
      </c>
      <c r="AH87" s="55" t="str">
        <f t="shared" si="37"/>
        <v>800x100</v>
      </c>
      <c r="AI87" s="55" t="str">
        <f t="shared" si="37"/>
        <v>900x100</v>
      </c>
      <c r="AJ87" s="55" t="str">
        <f t="shared" si="37"/>
        <v>1000x100</v>
      </c>
      <c r="AL87" s="51">
        <v>100</v>
      </c>
      <c r="AM87" s="15" t="str">
        <f aca="true" t="shared" si="45" ref="AM87:AM96">CONCATENATE(AM$85,"x",$AL87)</f>
        <v>100x100</v>
      </c>
      <c r="AN87" s="15" t="str">
        <f t="shared" si="38"/>
        <v>150x100</v>
      </c>
      <c r="AO87" s="15" t="str">
        <f t="shared" si="38"/>
        <v>200x100</v>
      </c>
      <c r="AP87" s="15" t="str">
        <f t="shared" si="38"/>
        <v>250x100</v>
      </c>
      <c r="AQ87" s="15" t="str">
        <f t="shared" si="38"/>
        <v>300x100</v>
      </c>
      <c r="AR87" s="15" t="str">
        <f t="shared" si="38"/>
        <v>350x100</v>
      </c>
      <c r="AS87" s="15" t="str">
        <f t="shared" si="38"/>
        <v>400x100</v>
      </c>
      <c r="AT87" s="15" t="str">
        <f t="shared" si="38"/>
        <v>500x100</v>
      </c>
      <c r="AU87" s="15" t="str">
        <f t="shared" si="38"/>
        <v>600x100</v>
      </c>
      <c r="AV87" s="15" t="str">
        <f t="shared" si="38"/>
        <v>700x100</v>
      </c>
      <c r="AW87" s="15" t="str">
        <f t="shared" si="38"/>
        <v>800x100</v>
      </c>
      <c r="AX87" s="15" t="str">
        <f t="shared" si="38"/>
        <v>900x100</v>
      </c>
      <c r="AY87" s="15" t="str">
        <f t="shared" si="38"/>
        <v>1000x100</v>
      </c>
      <c r="BA87" s="51">
        <v>100</v>
      </c>
      <c r="BB87" s="55" t="str">
        <f aca="true" t="shared" si="46" ref="BB87:BB94">CONCATENATE(BB$85,"x",$BA87)</f>
        <v>300x100</v>
      </c>
      <c r="BC87" s="55" t="str">
        <f t="shared" si="39"/>
        <v>400x100</v>
      </c>
      <c r="BD87" s="55" t="str">
        <f t="shared" si="39"/>
        <v>500x100</v>
      </c>
      <c r="BE87" s="55" t="str">
        <f t="shared" si="39"/>
        <v>600x100</v>
      </c>
      <c r="BF87" s="55" t="str">
        <f t="shared" si="39"/>
        <v>700x100</v>
      </c>
      <c r="BG87" s="55" t="str">
        <f t="shared" si="39"/>
        <v>800x100</v>
      </c>
      <c r="BH87" s="55" t="str">
        <f t="shared" si="39"/>
        <v>900x100</v>
      </c>
      <c r="BI87" s="55" t="str">
        <f t="shared" si="39"/>
        <v>1000x100</v>
      </c>
      <c r="BJ87" s="55" t="str">
        <f t="shared" si="39"/>
        <v>1200x100</v>
      </c>
      <c r="BK87" s="55" t="str">
        <f t="shared" si="39"/>
        <v>1400x100</v>
      </c>
      <c r="BL87" s="55" t="str">
        <f t="shared" si="39"/>
        <v>1600x100</v>
      </c>
      <c r="BM87" s="55" t="str">
        <f t="shared" si="39"/>
        <v>1800x100</v>
      </c>
      <c r="BN87" s="55" t="str">
        <f t="shared" si="39"/>
        <v>2000x100</v>
      </c>
      <c r="BP87" s="51">
        <v>100</v>
      </c>
      <c r="BQ87" s="55" t="str">
        <f aca="true" t="shared" si="47" ref="BQ87:BQ94">CONCATENATE(BQ$85,"x",$BP87)</f>
        <v>300x100</v>
      </c>
      <c r="BR87" s="55" t="str">
        <f t="shared" si="40"/>
        <v>400x100</v>
      </c>
      <c r="BS87" s="55" t="str">
        <f t="shared" si="40"/>
        <v>500x100</v>
      </c>
      <c r="BT87" s="55" t="str">
        <f t="shared" si="40"/>
        <v>600x100</v>
      </c>
      <c r="BU87" s="55" t="str">
        <f t="shared" si="40"/>
        <v>700x100</v>
      </c>
      <c r="BV87" s="55" t="str">
        <f t="shared" si="40"/>
        <v>800x100</v>
      </c>
      <c r="BW87" s="55" t="str">
        <f t="shared" si="40"/>
        <v>900x100</v>
      </c>
      <c r="BX87" s="55" t="str">
        <f t="shared" si="40"/>
        <v>1000x100</v>
      </c>
      <c r="BY87" s="55" t="str">
        <f t="shared" si="40"/>
        <v>1200x100</v>
      </c>
      <c r="BZ87" s="55" t="str">
        <f t="shared" si="40"/>
        <v>1400x100</v>
      </c>
      <c r="CA87" s="55" t="str">
        <f t="shared" si="40"/>
        <v>1600x100</v>
      </c>
      <c r="CB87" s="55" t="str">
        <f t="shared" si="40"/>
        <v>1800x100</v>
      </c>
      <c r="CC87" s="55" t="str">
        <f t="shared" si="40"/>
        <v>2000x100</v>
      </c>
      <c r="CE87" s="1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T87" s="51">
        <v>300</v>
      </c>
      <c r="CU87" s="55" t="str">
        <f aca="true" t="shared" si="48" ref="CU87:CU92">CONCATENATE(CU$85,"x",$CT87)</f>
        <v>300x300</v>
      </c>
      <c r="CV87" s="55" t="str">
        <f t="shared" si="42"/>
        <v>400x300</v>
      </c>
      <c r="CW87" s="55" t="str">
        <f t="shared" si="42"/>
        <v>500x300</v>
      </c>
      <c r="CX87" s="55" t="str">
        <f t="shared" si="42"/>
        <v>600x300</v>
      </c>
      <c r="CY87" s="55" t="str">
        <f t="shared" si="42"/>
        <v>700x300</v>
      </c>
      <c r="CZ87" s="55" t="str">
        <f t="shared" si="42"/>
        <v>800x300</v>
      </c>
      <c r="DA87" s="55" t="str">
        <f t="shared" si="42"/>
        <v>900x300</v>
      </c>
      <c r="DB87" s="55" t="str">
        <f t="shared" si="42"/>
        <v>1000x300</v>
      </c>
      <c r="DC87" s="55" t="str">
        <f t="shared" si="42"/>
        <v>1100x300</v>
      </c>
      <c r="DD87" s="55" t="str">
        <f t="shared" si="42"/>
        <v>1200x300</v>
      </c>
      <c r="DE87" s="55" t="str">
        <f t="shared" si="42"/>
        <v>1500x300</v>
      </c>
      <c r="DF87" s="55" t="str">
        <f t="shared" si="42"/>
        <v>2000x300</v>
      </c>
      <c r="DG87" s="55"/>
      <c r="DI87" s="51">
        <v>300</v>
      </c>
      <c r="DJ87" s="55" t="str">
        <f aca="true" t="shared" si="49" ref="DJ87:DJ92">CONCATENATE(DJ$85,"x",$DI87)</f>
        <v>300x300</v>
      </c>
      <c r="DK87" s="55" t="str">
        <f t="shared" si="43"/>
        <v>400x300</v>
      </c>
      <c r="DL87" s="55" t="str">
        <f t="shared" si="43"/>
        <v>500x300</v>
      </c>
      <c r="DM87" s="55" t="str">
        <f t="shared" si="43"/>
        <v>600x300</v>
      </c>
      <c r="DN87" s="55" t="str">
        <f t="shared" si="43"/>
        <v>700x300</v>
      </c>
      <c r="DO87" s="55" t="str">
        <f t="shared" si="43"/>
        <v>800x300</v>
      </c>
      <c r="DP87" s="55" t="str">
        <f t="shared" si="43"/>
        <v>900x300</v>
      </c>
      <c r="DQ87" s="55" t="str">
        <f t="shared" si="43"/>
        <v>1000x300</v>
      </c>
      <c r="DR87" s="55" t="str">
        <f t="shared" si="43"/>
        <v>1100x300</v>
      </c>
      <c r="DS87" s="55" t="str">
        <f t="shared" si="43"/>
        <v>1200x300</v>
      </c>
      <c r="DT87" s="55" t="str">
        <f t="shared" si="43"/>
        <v>1500x300</v>
      </c>
      <c r="DU87" s="55" t="str">
        <f t="shared" si="43"/>
        <v>2000x300</v>
      </c>
      <c r="DV87" s="55"/>
    </row>
    <row r="88" spans="7:126" ht="12.75" hidden="1">
      <c r="G88" s="53">
        <v>3</v>
      </c>
      <c r="H88" s="15"/>
      <c r="I88" s="52">
        <f t="shared" si="44"/>
      </c>
      <c r="J88" s="52">
        <f t="shared" si="36"/>
      </c>
      <c r="K88" s="52">
        <f t="shared" si="36"/>
      </c>
      <c r="L88" s="52">
        <f t="shared" si="36"/>
      </c>
      <c r="M88" s="52">
        <f t="shared" si="36"/>
      </c>
      <c r="N88" s="52">
        <f t="shared" si="36"/>
      </c>
      <c r="O88" s="52">
        <f t="shared" si="36"/>
      </c>
      <c r="P88" s="52">
        <f t="shared" si="36"/>
      </c>
      <c r="Q88" s="52">
        <f t="shared" si="36"/>
      </c>
      <c r="R88" s="52">
        <f t="shared" si="36"/>
      </c>
      <c r="S88" s="52">
        <f t="shared" si="36"/>
      </c>
      <c r="T88" s="52">
        <f t="shared" si="36"/>
      </c>
      <c r="U88" s="52">
        <f t="shared" si="36"/>
      </c>
      <c r="W88" s="51">
        <v>120</v>
      </c>
      <c r="X88" s="55" t="str">
        <f t="shared" si="37"/>
        <v>100x120</v>
      </c>
      <c r="Y88" s="55" t="str">
        <f t="shared" si="37"/>
        <v>150x120</v>
      </c>
      <c r="Z88" s="55" t="str">
        <f t="shared" si="37"/>
        <v>200x120</v>
      </c>
      <c r="AA88" s="55" t="str">
        <f t="shared" si="37"/>
        <v>250x120</v>
      </c>
      <c r="AB88" s="55" t="str">
        <f t="shared" si="37"/>
        <v>300x120</v>
      </c>
      <c r="AC88" s="55" t="str">
        <f t="shared" si="37"/>
        <v>350x120</v>
      </c>
      <c r="AD88" s="55" t="str">
        <f t="shared" si="37"/>
        <v>400x120</v>
      </c>
      <c r="AE88" s="55" t="str">
        <f t="shared" si="37"/>
        <v>500x120</v>
      </c>
      <c r="AF88" s="55" t="str">
        <f t="shared" si="37"/>
        <v>600x120</v>
      </c>
      <c r="AG88" s="55" t="str">
        <f t="shared" si="37"/>
        <v>700x120</v>
      </c>
      <c r="AH88" s="55" t="str">
        <f t="shared" si="37"/>
        <v>800x120</v>
      </c>
      <c r="AI88" s="55" t="str">
        <f t="shared" si="37"/>
        <v>900x120</v>
      </c>
      <c r="AJ88" s="55" t="str">
        <f t="shared" si="37"/>
        <v>1000x120</v>
      </c>
      <c r="AL88" s="51">
        <v>120</v>
      </c>
      <c r="AM88" s="15" t="str">
        <f t="shared" si="45"/>
        <v>100x120</v>
      </c>
      <c r="AN88" s="15" t="str">
        <f t="shared" si="38"/>
        <v>150x120</v>
      </c>
      <c r="AO88" s="15" t="str">
        <f t="shared" si="38"/>
        <v>200x120</v>
      </c>
      <c r="AP88" s="15" t="str">
        <f t="shared" si="38"/>
        <v>250x120</v>
      </c>
      <c r="AQ88" s="15" t="str">
        <f t="shared" si="38"/>
        <v>300x120</v>
      </c>
      <c r="AR88" s="15" t="str">
        <f t="shared" si="38"/>
        <v>350x120</v>
      </c>
      <c r="AS88" s="15" t="str">
        <f t="shared" si="38"/>
        <v>400x120</v>
      </c>
      <c r="AT88" s="15" t="str">
        <f t="shared" si="38"/>
        <v>500x120</v>
      </c>
      <c r="AU88" s="15" t="str">
        <f t="shared" si="38"/>
        <v>600x120</v>
      </c>
      <c r="AV88" s="15" t="str">
        <f t="shared" si="38"/>
        <v>700x120</v>
      </c>
      <c r="AW88" s="15" t="str">
        <f t="shared" si="38"/>
        <v>800x120</v>
      </c>
      <c r="AX88" s="15" t="str">
        <f t="shared" si="38"/>
        <v>900x120</v>
      </c>
      <c r="AY88" s="15" t="str">
        <f t="shared" si="38"/>
        <v>1000x120</v>
      </c>
      <c r="BA88" s="51">
        <v>150</v>
      </c>
      <c r="BB88" s="55" t="str">
        <f t="shared" si="46"/>
        <v>300x150</v>
      </c>
      <c r="BC88" s="55" t="str">
        <f t="shared" si="39"/>
        <v>400x150</v>
      </c>
      <c r="BD88" s="55" t="str">
        <f t="shared" si="39"/>
        <v>500x150</v>
      </c>
      <c r="BE88" s="55" t="str">
        <f t="shared" si="39"/>
        <v>600x150</v>
      </c>
      <c r="BF88" s="55" t="str">
        <f t="shared" si="39"/>
        <v>700x150</v>
      </c>
      <c r="BG88" s="55" t="str">
        <f t="shared" si="39"/>
        <v>800x150</v>
      </c>
      <c r="BH88" s="55" t="str">
        <f t="shared" si="39"/>
        <v>900x150</v>
      </c>
      <c r="BI88" s="55" t="str">
        <f t="shared" si="39"/>
        <v>1000x150</v>
      </c>
      <c r="BJ88" s="55" t="str">
        <f t="shared" si="39"/>
        <v>1200x150</v>
      </c>
      <c r="BK88" s="55" t="str">
        <f t="shared" si="39"/>
        <v>1400x150</v>
      </c>
      <c r="BL88" s="55" t="str">
        <f t="shared" si="39"/>
        <v>1600x150</v>
      </c>
      <c r="BM88" s="55" t="str">
        <f t="shared" si="39"/>
        <v>1800x150</v>
      </c>
      <c r="BN88" s="55" t="str">
        <f t="shared" si="39"/>
        <v>2000x150</v>
      </c>
      <c r="BP88" s="51">
        <v>150</v>
      </c>
      <c r="BQ88" s="55" t="str">
        <f t="shared" si="47"/>
        <v>300x150</v>
      </c>
      <c r="BR88" s="55" t="str">
        <f t="shared" si="40"/>
        <v>400x150</v>
      </c>
      <c r="BS88" s="55" t="str">
        <f t="shared" si="40"/>
        <v>500x150</v>
      </c>
      <c r="BT88" s="55" t="str">
        <f t="shared" si="40"/>
        <v>600x150</v>
      </c>
      <c r="BU88" s="55" t="str">
        <f t="shared" si="40"/>
        <v>700x150</v>
      </c>
      <c r="BV88" s="55" t="str">
        <f t="shared" si="40"/>
        <v>800x150</v>
      </c>
      <c r="BW88" s="55" t="str">
        <f t="shared" si="40"/>
        <v>900x150</v>
      </c>
      <c r="BX88" s="55" t="str">
        <f t="shared" si="40"/>
        <v>1000x150</v>
      </c>
      <c r="BY88" s="55" t="str">
        <f t="shared" si="40"/>
        <v>1200x150</v>
      </c>
      <c r="BZ88" s="55" t="str">
        <f t="shared" si="40"/>
        <v>1400x150</v>
      </c>
      <c r="CA88" s="55" t="str">
        <f t="shared" si="40"/>
        <v>1600x150</v>
      </c>
      <c r="CB88" s="55" t="str">
        <f t="shared" si="40"/>
        <v>1800x150</v>
      </c>
      <c r="CC88" s="55" t="str">
        <f t="shared" si="40"/>
        <v>2000x150</v>
      </c>
      <c r="CE88" s="1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T88" s="51">
        <v>400</v>
      </c>
      <c r="CU88" s="55" t="str">
        <f t="shared" si="48"/>
        <v>300x400</v>
      </c>
      <c r="CV88" s="55" t="str">
        <f t="shared" si="42"/>
        <v>400x400</v>
      </c>
      <c r="CW88" s="55" t="str">
        <f t="shared" si="42"/>
        <v>500x400</v>
      </c>
      <c r="CX88" s="55" t="str">
        <f t="shared" si="42"/>
        <v>600x400</v>
      </c>
      <c r="CY88" s="55" t="str">
        <f t="shared" si="42"/>
        <v>700x400</v>
      </c>
      <c r="CZ88" s="55" t="str">
        <f t="shared" si="42"/>
        <v>800x400</v>
      </c>
      <c r="DA88" s="55" t="str">
        <f t="shared" si="42"/>
        <v>900x400</v>
      </c>
      <c r="DB88" s="55" t="str">
        <f t="shared" si="42"/>
        <v>1000x400</v>
      </c>
      <c r="DC88" s="55" t="str">
        <f t="shared" si="42"/>
        <v>1100x400</v>
      </c>
      <c r="DD88" s="55" t="str">
        <f t="shared" si="42"/>
        <v>1200x400</v>
      </c>
      <c r="DE88" s="55" t="str">
        <f t="shared" si="42"/>
        <v>1500x400</v>
      </c>
      <c r="DF88" s="55" t="str">
        <f t="shared" si="42"/>
        <v>2000x400</v>
      </c>
      <c r="DG88" s="55"/>
      <c r="DI88" s="51">
        <v>400</v>
      </c>
      <c r="DJ88" s="55" t="str">
        <f t="shared" si="49"/>
        <v>300x400</v>
      </c>
      <c r="DK88" s="55" t="str">
        <f t="shared" si="43"/>
        <v>400x400</v>
      </c>
      <c r="DL88" s="55" t="str">
        <f t="shared" si="43"/>
        <v>500x400</v>
      </c>
      <c r="DM88" s="55" t="str">
        <f t="shared" si="43"/>
        <v>600x400</v>
      </c>
      <c r="DN88" s="55" t="str">
        <f t="shared" si="43"/>
        <v>700x400</v>
      </c>
      <c r="DO88" s="55" t="str">
        <f t="shared" si="43"/>
        <v>800x400</v>
      </c>
      <c r="DP88" s="55" t="str">
        <f t="shared" si="43"/>
        <v>900x400</v>
      </c>
      <c r="DQ88" s="55" t="str">
        <f t="shared" si="43"/>
        <v>1000x400</v>
      </c>
      <c r="DR88" s="55" t="str">
        <f t="shared" si="43"/>
        <v>1100x400</v>
      </c>
      <c r="DS88" s="55" t="str">
        <f t="shared" si="43"/>
        <v>1200x400</v>
      </c>
      <c r="DT88" s="55" t="str">
        <f t="shared" si="43"/>
        <v>1500x400</v>
      </c>
      <c r="DU88" s="55" t="str">
        <f t="shared" si="43"/>
        <v>2000x400</v>
      </c>
      <c r="DV88" s="55"/>
    </row>
    <row r="89" spans="7:126" ht="12.75" hidden="1">
      <c r="G89" s="53">
        <v>4</v>
      </c>
      <c r="H89" s="15"/>
      <c r="I89" s="52">
        <f t="shared" si="44"/>
      </c>
      <c r="J89" s="52">
        <f t="shared" si="36"/>
      </c>
      <c r="K89" s="52">
        <f t="shared" si="36"/>
      </c>
      <c r="L89" s="52">
        <f t="shared" si="36"/>
      </c>
      <c r="M89" s="52">
        <f t="shared" si="36"/>
      </c>
      <c r="N89" s="52">
        <f t="shared" si="36"/>
      </c>
      <c r="O89" s="52">
        <f t="shared" si="36"/>
      </c>
      <c r="P89" s="52">
        <f t="shared" si="36"/>
      </c>
      <c r="Q89" s="52">
        <f t="shared" si="36"/>
      </c>
      <c r="R89" s="52">
        <f t="shared" si="36"/>
      </c>
      <c r="S89" s="52">
        <f t="shared" si="36"/>
      </c>
      <c r="T89" s="52">
        <f t="shared" si="36"/>
      </c>
      <c r="U89" s="52">
        <f t="shared" si="36"/>
      </c>
      <c r="W89" s="51">
        <v>150</v>
      </c>
      <c r="X89" s="55" t="str">
        <f t="shared" si="37"/>
        <v>100x150</v>
      </c>
      <c r="Y89" s="55" t="str">
        <f t="shared" si="37"/>
        <v>150x150</v>
      </c>
      <c r="Z89" s="55" t="str">
        <f t="shared" si="37"/>
        <v>200x150</v>
      </c>
      <c r="AA89" s="55" t="str">
        <f t="shared" si="37"/>
        <v>250x150</v>
      </c>
      <c r="AB89" s="55" t="str">
        <f t="shared" si="37"/>
        <v>300x150</v>
      </c>
      <c r="AC89" s="55" t="str">
        <f t="shared" si="37"/>
        <v>350x150</v>
      </c>
      <c r="AD89" s="55" t="str">
        <f t="shared" si="37"/>
        <v>400x150</v>
      </c>
      <c r="AE89" s="55" t="str">
        <f t="shared" si="37"/>
        <v>500x150</v>
      </c>
      <c r="AF89" s="55" t="str">
        <f t="shared" si="37"/>
        <v>600x150</v>
      </c>
      <c r="AG89" s="55" t="str">
        <f t="shared" si="37"/>
        <v>700x150</v>
      </c>
      <c r="AH89" s="55" t="str">
        <f t="shared" si="37"/>
        <v>800x150</v>
      </c>
      <c r="AI89" s="55" t="str">
        <f t="shared" si="37"/>
        <v>900x150</v>
      </c>
      <c r="AJ89" s="55" t="str">
        <f t="shared" si="37"/>
        <v>1000x150</v>
      </c>
      <c r="AL89" s="51">
        <v>150</v>
      </c>
      <c r="AM89" s="15" t="str">
        <f t="shared" si="45"/>
        <v>100x150</v>
      </c>
      <c r="AN89" s="15" t="str">
        <f t="shared" si="38"/>
        <v>150x150</v>
      </c>
      <c r="AO89" s="15" t="str">
        <f t="shared" si="38"/>
        <v>200x150</v>
      </c>
      <c r="AP89" s="15" t="str">
        <f t="shared" si="38"/>
        <v>250x150</v>
      </c>
      <c r="AQ89" s="15" t="str">
        <f t="shared" si="38"/>
        <v>300x150</v>
      </c>
      <c r="AR89" s="15" t="str">
        <f t="shared" si="38"/>
        <v>350x150</v>
      </c>
      <c r="AS89" s="15" t="str">
        <f t="shared" si="38"/>
        <v>400x150</v>
      </c>
      <c r="AT89" s="15" t="str">
        <f t="shared" si="38"/>
        <v>500x150</v>
      </c>
      <c r="AU89" s="15" t="str">
        <f t="shared" si="38"/>
        <v>600x150</v>
      </c>
      <c r="AV89" s="15" t="str">
        <f t="shared" si="38"/>
        <v>700x150</v>
      </c>
      <c r="AW89" s="15" t="str">
        <f t="shared" si="38"/>
        <v>800x150</v>
      </c>
      <c r="AX89" s="15" t="str">
        <f t="shared" si="38"/>
        <v>900x150</v>
      </c>
      <c r="AY89" s="15" t="str">
        <f t="shared" si="38"/>
        <v>1000x150</v>
      </c>
      <c r="BA89" s="51">
        <v>200</v>
      </c>
      <c r="BB89" s="55" t="str">
        <f t="shared" si="46"/>
        <v>300x200</v>
      </c>
      <c r="BC89" s="55" t="str">
        <f t="shared" si="39"/>
        <v>400x200</v>
      </c>
      <c r="BD89" s="55" t="str">
        <f t="shared" si="39"/>
        <v>500x200</v>
      </c>
      <c r="BE89" s="55" t="str">
        <f t="shared" si="39"/>
        <v>600x200</v>
      </c>
      <c r="BF89" s="55" t="str">
        <f t="shared" si="39"/>
        <v>700x200</v>
      </c>
      <c r="BG89" s="55" t="str">
        <f t="shared" si="39"/>
        <v>800x200</v>
      </c>
      <c r="BH89" s="55" t="str">
        <f t="shared" si="39"/>
        <v>900x200</v>
      </c>
      <c r="BI89" s="55" t="str">
        <f t="shared" si="39"/>
        <v>1000x200</v>
      </c>
      <c r="BJ89" s="55" t="str">
        <f t="shared" si="39"/>
        <v>1200x200</v>
      </c>
      <c r="BK89" s="55" t="str">
        <f t="shared" si="39"/>
        <v>1400x200</v>
      </c>
      <c r="BL89" s="55" t="str">
        <f t="shared" si="39"/>
        <v>1600x200</v>
      </c>
      <c r="BM89" s="55" t="str">
        <f t="shared" si="39"/>
        <v>1800x200</v>
      </c>
      <c r="BN89" s="55" t="str">
        <f t="shared" si="39"/>
        <v>2000x200</v>
      </c>
      <c r="BP89" s="51">
        <v>200</v>
      </c>
      <c r="BQ89" s="55" t="str">
        <f t="shared" si="47"/>
        <v>300x200</v>
      </c>
      <c r="BR89" s="55" t="str">
        <f t="shared" si="40"/>
        <v>400x200</v>
      </c>
      <c r="BS89" s="55" t="str">
        <f t="shared" si="40"/>
        <v>500x200</v>
      </c>
      <c r="BT89" s="55" t="str">
        <f t="shared" si="40"/>
        <v>600x200</v>
      </c>
      <c r="BU89" s="55" t="str">
        <f t="shared" si="40"/>
        <v>700x200</v>
      </c>
      <c r="BV89" s="55" t="str">
        <f t="shared" si="40"/>
        <v>800x200</v>
      </c>
      <c r="BW89" s="55" t="str">
        <f t="shared" si="40"/>
        <v>900x200</v>
      </c>
      <c r="BX89" s="55" t="str">
        <f t="shared" si="40"/>
        <v>1000x200</v>
      </c>
      <c r="BY89" s="55" t="str">
        <f t="shared" si="40"/>
        <v>1200x200</v>
      </c>
      <c r="BZ89" s="55" t="str">
        <f t="shared" si="40"/>
        <v>1400x200</v>
      </c>
      <c r="CA89" s="55" t="str">
        <f t="shared" si="40"/>
        <v>1600x200</v>
      </c>
      <c r="CB89" s="55" t="str">
        <f t="shared" si="40"/>
        <v>1800x200</v>
      </c>
      <c r="CC89" s="55" t="str">
        <f t="shared" si="40"/>
        <v>2000x200</v>
      </c>
      <c r="CE89" s="1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T89" s="51">
        <v>500</v>
      </c>
      <c r="CU89" s="55" t="str">
        <f t="shared" si="48"/>
        <v>300x500</v>
      </c>
      <c r="CV89" s="55" t="str">
        <f t="shared" si="42"/>
        <v>400x500</v>
      </c>
      <c r="CW89" s="55" t="str">
        <f t="shared" si="42"/>
        <v>500x500</v>
      </c>
      <c r="CX89" s="55" t="str">
        <f t="shared" si="42"/>
        <v>600x500</v>
      </c>
      <c r="CY89" s="55" t="str">
        <f t="shared" si="42"/>
        <v>700x500</v>
      </c>
      <c r="CZ89" s="55" t="str">
        <f t="shared" si="42"/>
        <v>800x500</v>
      </c>
      <c r="DA89" s="55" t="str">
        <f t="shared" si="42"/>
        <v>900x500</v>
      </c>
      <c r="DB89" s="55" t="str">
        <f t="shared" si="42"/>
        <v>1000x500</v>
      </c>
      <c r="DC89" s="55" t="str">
        <f t="shared" si="42"/>
        <v>1100x500</v>
      </c>
      <c r="DD89" s="55" t="str">
        <f t="shared" si="42"/>
        <v>1200x500</v>
      </c>
      <c r="DE89" s="55" t="str">
        <f t="shared" si="42"/>
        <v>1500x500</v>
      </c>
      <c r="DF89" s="55" t="str">
        <f t="shared" si="42"/>
        <v>2000x500</v>
      </c>
      <c r="DG89" s="55"/>
      <c r="DI89" s="51">
        <v>500</v>
      </c>
      <c r="DJ89" s="55" t="str">
        <f t="shared" si="49"/>
        <v>300x500</v>
      </c>
      <c r="DK89" s="55" t="str">
        <f t="shared" si="43"/>
        <v>400x500</v>
      </c>
      <c r="DL89" s="55" t="str">
        <f t="shared" si="43"/>
        <v>500x500</v>
      </c>
      <c r="DM89" s="55" t="str">
        <f t="shared" si="43"/>
        <v>600x500</v>
      </c>
      <c r="DN89" s="55" t="str">
        <f t="shared" si="43"/>
        <v>700x500</v>
      </c>
      <c r="DO89" s="55" t="str">
        <f t="shared" si="43"/>
        <v>800x500</v>
      </c>
      <c r="DP89" s="55" t="str">
        <f t="shared" si="43"/>
        <v>900x500</v>
      </c>
      <c r="DQ89" s="55" t="str">
        <f t="shared" si="43"/>
        <v>1000x500</v>
      </c>
      <c r="DR89" s="55" t="str">
        <f t="shared" si="43"/>
        <v>1100x500</v>
      </c>
      <c r="DS89" s="55" t="str">
        <f t="shared" si="43"/>
        <v>1200x500</v>
      </c>
      <c r="DT89" s="55" t="str">
        <f t="shared" si="43"/>
        <v>1500x500</v>
      </c>
      <c r="DU89" s="55" t="str">
        <f t="shared" si="43"/>
        <v>2000x500</v>
      </c>
      <c r="DV89" s="55"/>
    </row>
    <row r="90" spans="7:126" ht="12.75" hidden="1">
      <c r="G90" s="53">
        <v>5</v>
      </c>
      <c r="H90" s="15"/>
      <c r="I90" s="52">
        <f t="shared" si="44"/>
      </c>
      <c r="J90" s="52">
        <f t="shared" si="36"/>
      </c>
      <c r="K90" s="52">
        <f t="shared" si="36"/>
      </c>
      <c r="L90" s="52">
        <f t="shared" si="36"/>
      </c>
      <c r="M90" s="52">
        <f t="shared" si="36"/>
      </c>
      <c r="N90" s="52">
        <f t="shared" si="36"/>
      </c>
      <c r="O90" s="52">
        <f t="shared" si="36"/>
      </c>
      <c r="P90" s="52">
        <f t="shared" si="36"/>
      </c>
      <c r="Q90" s="52">
        <f t="shared" si="36"/>
      </c>
      <c r="R90" s="52">
        <f t="shared" si="36"/>
      </c>
      <c r="S90" s="52">
        <f t="shared" si="36"/>
      </c>
      <c r="T90" s="52">
        <f t="shared" si="36"/>
      </c>
      <c r="U90" s="52">
        <f t="shared" si="36"/>
      </c>
      <c r="W90" s="51">
        <v>200</v>
      </c>
      <c r="X90" s="55" t="str">
        <f t="shared" si="37"/>
        <v>100x200</v>
      </c>
      <c r="Y90" s="55" t="str">
        <f t="shared" si="37"/>
        <v>150x200</v>
      </c>
      <c r="Z90" s="55" t="str">
        <f t="shared" si="37"/>
        <v>200x200</v>
      </c>
      <c r="AA90" s="55" t="str">
        <f t="shared" si="37"/>
        <v>250x200</v>
      </c>
      <c r="AB90" s="55" t="str">
        <f t="shared" si="37"/>
        <v>300x200</v>
      </c>
      <c r="AC90" s="55" t="str">
        <f t="shared" si="37"/>
        <v>350x200</v>
      </c>
      <c r="AD90" s="55" t="str">
        <f t="shared" si="37"/>
        <v>400x200</v>
      </c>
      <c r="AE90" s="55" t="str">
        <f t="shared" si="37"/>
        <v>500x200</v>
      </c>
      <c r="AF90" s="55" t="str">
        <f t="shared" si="37"/>
        <v>600x200</v>
      </c>
      <c r="AG90" s="55" t="str">
        <f t="shared" si="37"/>
        <v>700x200</v>
      </c>
      <c r="AH90" s="55" t="str">
        <f t="shared" si="37"/>
        <v>800x200</v>
      </c>
      <c r="AI90" s="55" t="str">
        <f t="shared" si="37"/>
        <v>900x200</v>
      </c>
      <c r="AJ90" s="55" t="str">
        <f t="shared" si="37"/>
        <v>1000x200</v>
      </c>
      <c r="AL90" s="51">
        <v>200</v>
      </c>
      <c r="AM90" s="15" t="str">
        <f t="shared" si="45"/>
        <v>100x200</v>
      </c>
      <c r="AN90" s="15" t="str">
        <f t="shared" si="38"/>
        <v>150x200</v>
      </c>
      <c r="AO90" s="15" t="str">
        <f t="shared" si="38"/>
        <v>200x200</v>
      </c>
      <c r="AP90" s="15" t="str">
        <f t="shared" si="38"/>
        <v>250x200</v>
      </c>
      <c r="AQ90" s="15" t="str">
        <f t="shared" si="38"/>
        <v>300x200</v>
      </c>
      <c r="AR90" s="15" t="str">
        <f t="shared" si="38"/>
        <v>350x200</v>
      </c>
      <c r="AS90" s="15" t="str">
        <f t="shared" si="38"/>
        <v>400x200</v>
      </c>
      <c r="AT90" s="15" t="str">
        <f t="shared" si="38"/>
        <v>500x200</v>
      </c>
      <c r="AU90" s="15" t="str">
        <f t="shared" si="38"/>
        <v>600x200</v>
      </c>
      <c r="AV90" s="15" t="str">
        <f t="shared" si="38"/>
        <v>700x200</v>
      </c>
      <c r="AW90" s="15" t="str">
        <f t="shared" si="38"/>
        <v>800x200</v>
      </c>
      <c r="AX90" s="15" t="str">
        <f t="shared" si="38"/>
        <v>900x200</v>
      </c>
      <c r="AY90" s="15" t="str">
        <f t="shared" si="38"/>
        <v>1000x200</v>
      </c>
      <c r="BA90" s="51">
        <v>250</v>
      </c>
      <c r="BB90" s="55" t="str">
        <f t="shared" si="46"/>
        <v>300x250</v>
      </c>
      <c r="BC90" s="55" t="str">
        <f t="shared" si="39"/>
        <v>400x250</v>
      </c>
      <c r="BD90" s="55" t="str">
        <f t="shared" si="39"/>
        <v>500x250</v>
      </c>
      <c r="BE90" s="55" t="str">
        <f t="shared" si="39"/>
        <v>600x250</v>
      </c>
      <c r="BF90" s="55" t="str">
        <f t="shared" si="39"/>
        <v>700x250</v>
      </c>
      <c r="BG90" s="55" t="str">
        <f t="shared" si="39"/>
        <v>800x250</v>
      </c>
      <c r="BH90" s="55" t="str">
        <f t="shared" si="39"/>
        <v>900x250</v>
      </c>
      <c r="BI90" s="55" t="str">
        <f t="shared" si="39"/>
        <v>1000x250</v>
      </c>
      <c r="BJ90" s="55" t="str">
        <f t="shared" si="39"/>
        <v>1200x250</v>
      </c>
      <c r="BK90" s="55" t="str">
        <f t="shared" si="39"/>
        <v>1400x250</v>
      </c>
      <c r="BL90" s="55" t="str">
        <f t="shared" si="39"/>
        <v>1600x250</v>
      </c>
      <c r="BM90" s="55" t="str">
        <f t="shared" si="39"/>
        <v>1800x250</v>
      </c>
      <c r="BN90" s="55" t="str">
        <f t="shared" si="39"/>
        <v>2000x250</v>
      </c>
      <c r="BP90" s="51">
        <v>250</v>
      </c>
      <c r="BQ90" s="55" t="str">
        <f t="shared" si="47"/>
        <v>300x250</v>
      </c>
      <c r="BR90" s="55" t="str">
        <f t="shared" si="40"/>
        <v>400x250</v>
      </c>
      <c r="BS90" s="55" t="str">
        <f t="shared" si="40"/>
        <v>500x250</v>
      </c>
      <c r="BT90" s="55" t="str">
        <f t="shared" si="40"/>
        <v>600x250</v>
      </c>
      <c r="BU90" s="55" t="str">
        <f t="shared" si="40"/>
        <v>700x250</v>
      </c>
      <c r="BV90" s="55" t="str">
        <f t="shared" si="40"/>
        <v>800x250</v>
      </c>
      <c r="BW90" s="55" t="str">
        <f t="shared" si="40"/>
        <v>900x250</v>
      </c>
      <c r="BX90" s="55" t="str">
        <f t="shared" si="40"/>
        <v>1000x250</v>
      </c>
      <c r="BY90" s="55" t="str">
        <f t="shared" si="40"/>
        <v>1200x250</v>
      </c>
      <c r="BZ90" s="55" t="str">
        <f t="shared" si="40"/>
        <v>1400x250</v>
      </c>
      <c r="CA90" s="55" t="str">
        <f t="shared" si="40"/>
        <v>1600x250</v>
      </c>
      <c r="CB90" s="55" t="str">
        <f t="shared" si="40"/>
        <v>1800x250</v>
      </c>
      <c r="CC90" s="55" t="str">
        <f t="shared" si="40"/>
        <v>2000x250</v>
      </c>
      <c r="CE90" s="1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T90" s="51">
        <v>600</v>
      </c>
      <c r="CU90" s="55" t="str">
        <f t="shared" si="48"/>
        <v>300x600</v>
      </c>
      <c r="CV90" s="55" t="str">
        <f t="shared" si="42"/>
        <v>400x600</v>
      </c>
      <c r="CW90" s="55" t="str">
        <f t="shared" si="42"/>
        <v>500x600</v>
      </c>
      <c r="CX90" s="55" t="str">
        <f t="shared" si="42"/>
        <v>600x600</v>
      </c>
      <c r="CY90" s="55" t="str">
        <f t="shared" si="42"/>
        <v>700x600</v>
      </c>
      <c r="CZ90" s="55" t="str">
        <f t="shared" si="42"/>
        <v>800x600</v>
      </c>
      <c r="DA90" s="55" t="str">
        <f t="shared" si="42"/>
        <v>900x600</v>
      </c>
      <c r="DB90" s="55" t="str">
        <f t="shared" si="42"/>
        <v>1000x600</v>
      </c>
      <c r="DC90" s="55" t="str">
        <f t="shared" si="42"/>
        <v>1100x600</v>
      </c>
      <c r="DD90" s="55" t="str">
        <f t="shared" si="42"/>
        <v>1200x600</v>
      </c>
      <c r="DE90" s="55" t="str">
        <f t="shared" si="42"/>
        <v>1500x600</v>
      </c>
      <c r="DF90" s="55" t="str">
        <f t="shared" si="42"/>
        <v>2000x600</v>
      </c>
      <c r="DG90" s="55"/>
      <c r="DI90" s="51">
        <v>600</v>
      </c>
      <c r="DJ90" s="55" t="str">
        <f t="shared" si="49"/>
        <v>300x600</v>
      </c>
      <c r="DK90" s="55" t="str">
        <f t="shared" si="43"/>
        <v>400x600</v>
      </c>
      <c r="DL90" s="55" t="str">
        <f t="shared" si="43"/>
        <v>500x600</v>
      </c>
      <c r="DM90" s="55" t="str">
        <f t="shared" si="43"/>
        <v>600x600</v>
      </c>
      <c r="DN90" s="55" t="str">
        <f t="shared" si="43"/>
        <v>700x600</v>
      </c>
      <c r="DO90" s="55" t="str">
        <f t="shared" si="43"/>
        <v>800x600</v>
      </c>
      <c r="DP90" s="55" t="str">
        <f t="shared" si="43"/>
        <v>900x600</v>
      </c>
      <c r="DQ90" s="55" t="str">
        <f t="shared" si="43"/>
        <v>1000x600</v>
      </c>
      <c r="DR90" s="55" t="str">
        <f t="shared" si="43"/>
        <v>1100x600</v>
      </c>
      <c r="DS90" s="55" t="str">
        <f t="shared" si="43"/>
        <v>1200x600</v>
      </c>
      <c r="DT90" s="55" t="str">
        <f t="shared" si="43"/>
        <v>1500x600</v>
      </c>
      <c r="DU90" s="55" t="str">
        <f t="shared" si="43"/>
        <v>2000x600</v>
      </c>
      <c r="DV90" s="55"/>
    </row>
    <row r="91" spans="7:126" ht="12.75" hidden="1">
      <c r="G91" s="53">
        <v>6</v>
      </c>
      <c r="H91" s="15"/>
      <c r="I91" s="52">
        <f t="shared" si="44"/>
      </c>
      <c r="J91" s="52">
        <f t="shared" si="36"/>
      </c>
      <c r="K91" s="52">
        <f t="shared" si="36"/>
      </c>
      <c r="L91" s="52">
        <f t="shared" si="36"/>
      </c>
      <c r="M91" s="52">
        <f t="shared" si="36"/>
      </c>
      <c r="N91" s="52">
        <f t="shared" si="36"/>
      </c>
      <c r="O91" s="52">
        <f t="shared" si="36"/>
      </c>
      <c r="P91" s="52">
        <f t="shared" si="36"/>
      </c>
      <c r="Q91" s="52">
        <f t="shared" si="36"/>
      </c>
      <c r="R91" s="52">
        <f t="shared" si="36"/>
      </c>
      <c r="S91" s="52">
        <f t="shared" si="36"/>
      </c>
      <c r="T91" s="52">
        <f t="shared" si="36"/>
      </c>
      <c r="U91" s="52">
        <f t="shared" si="36"/>
      </c>
      <c r="W91" s="51">
        <v>250</v>
      </c>
      <c r="X91" s="55" t="str">
        <f t="shared" si="37"/>
        <v>100x250</v>
      </c>
      <c r="Y91" s="55" t="str">
        <f t="shared" si="37"/>
        <v>150x250</v>
      </c>
      <c r="Z91" s="55" t="str">
        <f t="shared" si="37"/>
        <v>200x250</v>
      </c>
      <c r="AA91" s="55" t="str">
        <f t="shared" si="37"/>
        <v>250x250</v>
      </c>
      <c r="AB91" s="55" t="str">
        <f t="shared" si="37"/>
        <v>300x250</v>
      </c>
      <c r="AC91" s="55" t="str">
        <f t="shared" si="37"/>
        <v>350x250</v>
      </c>
      <c r="AD91" s="55" t="str">
        <f t="shared" si="37"/>
        <v>400x250</v>
      </c>
      <c r="AE91" s="55" t="str">
        <f t="shared" si="37"/>
        <v>500x250</v>
      </c>
      <c r="AF91" s="55" t="str">
        <f t="shared" si="37"/>
        <v>600x250</v>
      </c>
      <c r="AG91" s="55" t="str">
        <f t="shared" si="37"/>
        <v>700x250</v>
      </c>
      <c r="AH91" s="55" t="str">
        <f t="shared" si="37"/>
        <v>800x250</v>
      </c>
      <c r="AI91" s="55" t="str">
        <f t="shared" si="37"/>
        <v>900x250</v>
      </c>
      <c r="AJ91" s="55" t="str">
        <f t="shared" si="37"/>
        <v>1000x250</v>
      </c>
      <c r="AL91" s="51">
        <v>250</v>
      </c>
      <c r="AM91" s="15" t="str">
        <f t="shared" si="45"/>
        <v>100x250</v>
      </c>
      <c r="AN91" s="15" t="str">
        <f t="shared" si="38"/>
        <v>150x250</v>
      </c>
      <c r="AO91" s="15" t="str">
        <f t="shared" si="38"/>
        <v>200x250</v>
      </c>
      <c r="AP91" s="15" t="str">
        <f t="shared" si="38"/>
        <v>250x250</v>
      </c>
      <c r="AQ91" s="15" t="str">
        <f t="shared" si="38"/>
        <v>300x250</v>
      </c>
      <c r="AR91" s="15" t="str">
        <f t="shared" si="38"/>
        <v>350x250</v>
      </c>
      <c r="AS91" s="15" t="str">
        <f t="shared" si="38"/>
        <v>400x250</v>
      </c>
      <c r="AT91" s="15" t="str">
        <f t="shared" si="38"/>
        <v>500x250</v>
      </c>
      <c r="AU91" s="15" t="str">
        <f t="shared" si="38"/>
        <v>600x250</v>
      </c>
      <c r="AV91" s="15" t="str">
        <f t="shared" si="38"/>
        <v>700x250</v>
      </c>
      <c r="AW91" s="15" t="str">
        <f t="shared" si="38"/>
        <v>800x250</v>
      </c>
      <c r="AX91" s="15" t="str">
        <f t="shared" si="38"/>
        <v>900x250</v>
      </c>
      <c r="AY91" s="15" t="str">
        <f t="shared" si="38"/>
        <v>1000x250</v>
      </c>
      <c r="BA91" s="51">
        <v>300</v>
      </c>
      <c r="BB91" s="55" t="str">
        <f t="shared" si="46"/>
        <v>300x300</v>
      </c>
      <c r="BC91" s="55" t="str">
        <f t="shared" si="39"/>
        <v>400x300</v>
      </c>
      <c r="BD91" s="55" t="str">
        <f t="shared" si="39"/>
        <v>500x300</v>
      </c>
      <c r="BE91" s="55" t="str">
        <f t="shared" si="39"/>
        <v>600x300</v>
      </c>
      <c r="BF91" s="55" t="str">
        <f t="shared" si="39"/>
        <v>700x300</v>
      </c>
      <c r="BG91" s="55" t="str">
        <f t="shared" si="39"/>
        <v>800x300</v>
      </c>
      <c r="BH91" s="55" t="str">
        <f t="shared" si="39"/>
        <v>900x300</v>
      </c>
      <c r="BI91" s="55" t="str">
        <f t="shared" si="39"/>
        <v>1000x300</v>
      </c>
      <c r="BJ91" s="55" t="str">
        <f t="shared" si="39"/>
        <v>1200x300</v>
      </c>
      <c r="BK91" s="55" t="str">
        <f t="shared" si="39"/>
        <v>1400x300</v>
      </c>
      <c r="BL91" s="55" t="str">
        <f t="shared" si="39"/>
        <v>1600x300</v>
      </c>
      <c r="BM91" s="55" t="str">
        <f t="shared" si="39"/>
        <v>1800x300</v>
      </c>
      <c r="BN91" s="55" t="str">
        <f t="shared" si="39"/>
        <v>2000x300</v>
      </c>
      <c r="BP91" s="51">
        <v>300</v>
      </c>
      <c r="BQ91" s="55" t="str">
        <f t="shared" si="47"/>
        <v>300x300</v>
      </c>
      <c r="BR91" s="55" t="str">
        <f t="shared" si="40"/>
        <v>400x300</v>
      </c>
      <c r="BS91" s="55" t="str">
        <f t="shared" si="40"/>
        <v>500x300</v>
      </c>
      <c r="BT91" s="55" t="str">
        <f t="shared" si="40"/>
        <v>600x300</v>
      </c>
      <c r="BU91" s="55" t="str">
        <f t="shared" si="40"/>
        <v>700x300</v>
      </c>
      <c r="BV91" s="55" t="str">
        <f t="shared" si="40"/>
        <v>800x300</v>
      </c>
      <c r="BW91" s="55" t="str">
        <f t="shared" si="40"/>
        <v>900x300</v>
      </c>
      <c r="BX91" s="55" t="str">
        <f t="shared" si="40"/>
        <v>1000x300</v>
      </c>
      <c r="BY91" s="55" t="str">
        <f t="shared" si="40"/>
        <v>1200x300</v>
      </c>
      <c r="BZ91" s="55" t="str">
        <f t="shared" si="40"/>
        <v>1400x300</v>
      </c>
      <c r="CA91" s="55" t="str">
        <f t="shared" si="40"/>
        <v>1600x300</v>
      </c>
      <c r="CB91" s="55" t="str">
        <f t="shared" si="40"/>
        <v>1800x300</v>
      </c>
      <c r="CC91" s="55" t="str">
        <f t="shared" si="40"/>
        <v>2000x300</v>
      </c>
      <c r="CE91" s="1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T91" s="51">
        <v>800</v>
      </c>
      <c r="CU91" s="55" t="str">
        <f t="shared" si="48"/>
        <v>300x800</v>
      </c>
      <c r="CV91" s="55" t="str">
        <f t="shared" si="42"/>
        <v>400x800</v>
      </c>
      <c r="CW91" s="55" t="str">
        <f t="shared" si="42"/>
        <v>500x800</v>
      </c>
      <c r="CX91" s="55" t="str">
        <f t="shared" si="42"/>
        <v>600x800</v>
      </c>
      <c r="CY91" s="55" t="str">
        <f t="shared" si="42"/>
        <v>700x800</v>
      </c>
      <c r="CZ91" s="55" t="str">
        <f t="shared" si="42"/>
        <v>800x800</v>
      </c>
      <c r="DA91" s="55" t="str">
        <f t="shared" si="42"/>
        <v>900x800</v>
      </c>
      <c r="DB91" s="55" t="str">
        <f t="shared" si="42"/>
        <v>1000x800</v>
      </c>
      <c r="DC91" s="55" t="str">
        <f t="shared" si="42"/>
        <v>1100x800</v>
      </c>
      <c r="DD91" s="55" t="str">
        <f t="shared" si="42"/>
        <v>1200x800</v>
      </c>
      <c r="DE91" s="55" t="str">
        <f t="shared" si="42"/>
        <v>1500x800</v>
      </c>
      <c r="DF91" s="55" t="str">
        <f t="shared" si="42"/>
        <v>2000x800</v>
      </c>
      <c r="DG91" s="55"/>
      <c r="DI91" s="51">
        <v>800</v>
      </c>
      <c r="DJ91" s="55" t="str">
        <f t="shared" si="49"/>
        <v>300x800</v>
      </c>
      <c r="DK91" s="55" t="str">
        <f t="shared" si="43"/>
        <v>400x800</v>
      </c>
      <c r="DL91" s="55" t="str">
        <f t="shared" si="43"/>
        <v>500x800</v>
      </c>
      <c r="DM91" s="55" t="str">
        <f t="shared" si="43"/>
        <v>600x800</v>
      </c>
      <c r="DN91" s="55" t="str">
        <f t="shared" si="43"/>
        <v>700x800</v>
      </c>
      <c r="DO91" s="55" t="str">
        <f t="shared" si="43"/>
        <v>800x800</v>
      </c>
      <c r="DP91" s="55" t="str">
        <f t="shared" si="43"/>
        <v>900x800</v>
      </c>
      <c r="DQ91" s="55" t="str">
        <f t="shared" si="43"/>
        <v>1000x800</v>
      </c>
      <c r="DR91" s="55" t="str">
        <f t="shared" si="43"/>
        <v>1100x800</v>
      </c>
      <c r="DS91" s="55" t="str">
        <f t="shared" si="43"/>
        <v>1200x800</v>
      </c>
      <c r="DT91" s="55" t="str">
        <f t="shared" si="43"/>
        <v>1500x800</v>
      </c>
      <c r="DU91" s="55" t="str">
        <f t="shared" si="43"/>
        <v>2000x800</v>
      </c>
      <c r="DV91" s="55"/>
    </row>
    <row r="92" spans="7:126" ht="12.75" hidden="1">
      <c r="G92" s="53">
        <v>7</v>
      </c>
      <c r="H92" s="15"/>
      <c r="I92" s="52">
        <f t="shared" si="44"/>
      </c>
      <c r="J92" s="52">
        <f t="shared" si="36"/>
      </c>
      <c r="K92" s="52">
        <f t="shared" si="36"/>
      </c>
      <c r="L92" s="52">
        <f t="shared" si="36"/>
      </c>
      <c r="M92" s="52">
        <f t="shared" si="36"/>
      </c>
      <c r="N92" s="52">
        <f t="shared" si="36"/>
      </c>
      <c r="O92" s="52">
        <f t="shared" si="36"/>
      </c>
      <c r="P92" s="52">
        <f t="shared" si="36"/>
      </c>
      <c r="Q92" s="52">
        <f t="shared" si="36"/>
      </c>
      <c r="R92" s="52">
        <f t="shared" si="36"/>
      </c>
      <c r="S92" s="52">
        <f t="shared" si="36"/>
      </c>
      <c r="T92" s="52">
        <f t="shared" si="36"/>
      </c>
      <c r="U92" s="52">
        <f t="shared" si="36"/>
      </c>
      <c r="W92" s="51">
        <v>300</v>
      </c>
      <c r="X92" s="55" t="str">
        <f t="shared" si="37"/>
        <v>100x300</v>
      </c>
      <c r="Y92" s="55" t="str">
        <f t="shared" si="37"/>
        <v>150x300</v>
      </c>
      <c r="Z92" s="55" t="str">
        <f t="shared" si="37"/>
        <v>200x300</v>
      </c>
      <c r="AA92" s="55" t="str">
        <f t="shared" si="37"/>
        <v>250x300</v>
      </c>
      <c r="AB92" s="55" t="str">
        <f t="shared" si="37"/>
        <v>300x300</v>
      </c>
      <c r="AC92" s="55" t="str">
        <f t="shared" si="37"/>
        <v>350x300</v>
      </c>
      <c r="AD92" s="55" t="str">
        <f t="shared" si="37"/>
        <v>400x300</v>
      </c>
      <c r="AE92" s="55" t="str">
        <f t="shared" si="37"/>
        <v>500x300</v>
      </c>
      <c r="AF92" s="55" t="str">
        <f t="shared" si="37"/>
        <v>600x300</v>
      </c>
      <c r="AG92" s="55" t="str">
        <f t="shared" si="37"/>
        <v>700x300</v>
      </c>
      <c r="AH92" s="55" t="str">
        <f t="shared" si="37"/>
        <v>800x300</v>
      </c>
      <c r="AI92" s="55" t="str">
        <f t="shared" si="37"/>
        <v>900x300</v>
      </c>
      <c r="AJ92" s="55" t="str">
        <f t="shared" si="37"/>
        <v>1000x300</v>
      </c>
      <c r="AL92" s="51">
        <v>300</v>
      </c>
      <c r="AM92" s="15" t="str">
        <f t="shared" si="45"/>
        <v>100x300</v>
      </c>
      <c r="AN92" s="15" t="str">
        <f t="shared" si="38"/>
        <v>150x300</v>
      </c>
      <c r="AO92" s="15" t="str">
        <f t="shared" si="38"/>
        <v>200x300</v>
      </c>
      <c r="AP92" s="15" t="str">
        <f t="shared" si="38"/>
        <v>250x300</v>
      </c>
      <c r="AQ92" s="15" t="str">
        <f t="shared" si="38"/>
        <v>300x300</v>
      </c>
      <c r="AR92" s="15" t="str">
        <f t="shared" si="38"/>
        <v>350x300</v>
      </c>
      <c r="AS92" s="15" t="str">
        <f t="shared" si="38"/>
        <v>400x300</v>
      </c>
      <c r="AT92" s="15" t="str">
        <f t="shared" si="38"/>
        <v>500x300</v>
      </c>
      <c r="AU92" s="15" t="str">
        <f t="shared" si="38"/>
        <v>600x300</v>
      </c>
      <c r="AV92" s="15" t="str">
        <f t="shared" si="38"/>
        <v>700x300</v>
      </c>
      <c r="AW92" s="15" t="str">
        <f t="shared" si="38"/>
        <v>800x300</v>
      </c>
      <c r="AX92" s="15" t="str">
        <f t="shared" si="38"/>
        <v>900x300</v>
      </c>
      <c r="AY92" s="15" t="str">
        <f t="shared" si="38"/>
        <v>1000x300</v>
      </c>
      <c r="BA92" s="51">
        <v>400</v>
      </c>
      <c r="BB92" s="55" t="str">
        <f t="shared" si="46"/>
        <v>300x400</v>
      </c>
      <c r="BC92" s="55" t="str">
        <f t="shared" si="39"/>
        <v>400x400</v>
      </c>
      <c r="BD92" s="55" t="str">
        <f t="shared" si="39"/>
        <v>500x400</v>
      </c>
      <c r="BE92" s="55" t="str">
        <f t="shared" si="39"/>
        <v>600x400</v>
      </c>
      <c r="BF92" s="55" t="str">
        <f t="shared" si="39"/>
        <v>700x400</v>
      </c>
      <c r="BG92" s="55" t="str">
        <f t="shared" si="39"/>
        <v>800x400</v>
      </c>
      <c r="BH92" s="55" t="str">
        <f t="shared" si="39"/>
        <v>900x400</v>
      </c>
      <c r="BI92" s="55" t="str">
        <f t="shared" si="39"/>
        <v>1000x400</v>
      </c>
      <c r="BJ92" s="55" t="str">
        <f t="shared" si="39"/>
        <v>1200x400</v>
      </c>
      <c r="BK92" s="55" t="str">
        <f t="shared" si="39"/>
        <v>1400x400</v>
      </c>
      <c r="BL92" s="55" t="str">
        <f t="shared" si="39"/>
        <v>1600x400</v>
      </c>
      <c r="BM92" s="55" t="str">
        <f t="shared" si="39"/>
        <v>1800x400</v>
      </c>
      <c r="BN92" s="55" t="str">
        <f t="shared" si="39"/>
        <v>2000x400</v>
      </c>
      <c r="BP92" s="51">
        <v>400</v>
      </c>
      <c r="BQ92" s="55" t="str">
        <f t="shared" si="47"/>
        <v>300x400</v>
      </c>
      <c r="BR92" s="55" t="str">
        <f t="shared" si="40"/>
        <v>400x400</v>
      </c>
      <c r="BS92" s="55" t="str">
        <f t="shared" si="40"/>
        <v>500x400</v>
      </c>
      <c r="BT92" s="55" t="str">
        <f t="shared" si="40"/>
        <v>600x400</v>
      </c>
      <c r="BU92" s="55" t="str">
        <f t="shared" si="40"/>
        <v>700x400</v>
      </c>
      <c r="BV92" s="55" t="str">
        <f t="shared" si="40"/>
        <v>800x400</v>
      </c>
      <c r="BW92" s="55" t="str">
        <f t="shared" si="40"/>
        <v>900x400</v>
      </c>
      <c r="BX92" s="55" t="str">
        <f t="shared" si="40"/>
        <v>1000x400</v>
      </c>
      <c r="BY92" s="55" t="str">
        <f t="shared" si="40"/>
        <v>1200x400</v>
      </c>
      <c r="BZ92" s="55" t="str">
        <f t="shared" si="40"/>
        <v>1400x400</v>
      </c>
      <c r="CA92" s="55" t="str">
        <f t="shared" si="40"/>
        <v>1600x400</v>
      </c>
      <c r="CB92" s="55" t="str">
        <f t="shared" si="40"/>
        <v>1800x400</v>
      </c>
      <c r="CC92" s="55" t="str">
        <f t="shared" si="40"/>
        <v>2000x400</v>
      </c>
      <c r="CE92" s="1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T92" s="51">
        <v>1000</v>
      </c>
      <c r="CU92" s="55" t="str">
        <f t="shared" si="48"/>
        <v>300x1000</v>
      </c>
      <c r="CV92" s="55" t="str">
        <f t="shared" si="42"/>
        <v>400x1000</v>
      </c>
      <c r="CW92" s="55" t="str">
        <f t="shared" si="42"/>
        <v>500x1000</v>
      </c>
      <c r="CX92" s="55" t="str">
        <f t="shared" si="42"/>
        <v>600x1000</v>
      </c>
      <c r="CY92" s="55" t="str">
        <f t="shared" si="42"/>
        <v>700x1000</v>
      </c>
      <c r="CZ92" s="55" t="str">
        <f t="shared" si="42"/>
        <v>800x1000</v>
      </c>
      <c r="DA92" s="55" t="str">
        <f t="shared" si="42"/>
        <v>900x1000</v>
      </c>
      <c r="DB92" s="55" t="str">
        <f t="shared" si="42"/>
        <v>1000x1000</v>
      </c>
      <c r="DC92" s="55" t="str">
        <f t="shared" si="42"/>
        <v>1100x1000</v>
      </c>
      <c r="DD92" s="55" t="str">
        <f t="shared" si="42"/>
        <v>1200x1000</v>
      </c>
      <c r="DE92" s="55" t="str">
        <f t="shared" si="42"/>
        <v>1500x1000</v>
      </c>
      <c r="DF92" s="55" t="str">
        <f t="shared" si="42"/>
        <v>2000x1000</v>
      </c>
      <c r="DG92" s="55"/>
      <c r="DI92" s="51">
        <v>1000</v>
      </c>
      <c r="DJ92" s="55" t="str">
        <f t="shared" si="49"/>
        <v>300x1000</v>
      </c>
      <c r="DK92" s="55" t="str">
        <f t="shared" si="43"/>
        <v>400x1000</v>
      </c>
      <c r="DL92" s="55" t="str">
        <f t="shared" si="43"/>
        <v>500x1000</v>
      </c>
      <c r="DM92" s="55" t="str">
        <f t="shared" si="43"/>
        <v>600x1000</v>
      </c>
      <c r="DN92" s="55" t="str">
        <f t="shared" si="43"/>
        <v>700x1000</v>
      </c>
      <c r="DO92" s="55" t="str">
        <f t="shared" si="43"/>
        <v>800x1000</v>
      </c>
      <c r="DP92" s="55" t="str">
        <f t="shared" si="43"/>
        <v>900x1000</v>
      </c>
      <c r="DQ92" s="55" t="str">
        <f t="shared" si="43"/>
        <v>1000x1000</v>
      </c>
      <c r="DR92" s="55" t="str">
        <f t="shared" si="43"/>
        <v>1100x1000</v>
      </c>
      <c r="DS92" s="55" t="str">
        <f t="shared" si="43"/>
        <v>1200x1000</v>
      </c>
      <c r="DT92" s="55" t="str">
        <f t="shared" si="43"/>
        <v>1500x1000</v>
      </c>
      <c r="DU92" s="55" t="str">
        <f t="shared" si="43"/>
        <v>2000x1000</v>
      </c>
      <c r="DV92" s="55"/>
    </row>
    <row r="93" spans="7:126" ht="12.75" hidden="1">
      <c r="G93" s="53">
        <v>8</v>
      </c>
      <c r="H93" s="15"/>
      <c r="I93" s="52">
        <f t="shared" si="44"/>
      </c>
      <c r="J93" s="52">
        <f t="shared" si="36"/>
      </c>
      <c r="K93" s="52">
        <f t="shared" si="36"/>
      </c>
      <c r="L93" s="52">
        <f t="shared" si="36"/>
      </c>
      <c r="M93" s="52">
        <f t="shared" si="36"/>
      </c>
      <c r="N93" s="52">
        <f t="shared" si="36"/>
      </c>
      <c r="O93" s="52">
        <f t="shared" si="36"/>
      </c>
      <c r="P93" s="52">
        <f t="shared" si="36"/>
      </c>
      <c r="Q93" s="52">
        <f t="shared" si="36"/>
      </c>
      <c r="R93" s="52">
        <f t="shared" si="36"/>
      </c>
      <c r="S93" s="52">
        <f t="shared" si="36"/>
      </c>
      <c r="T93" s="52">
        <f t="shared" si="36"/>
      </c>
      <c r="U93" s="52">
        <f t="shared" si="36"/>
      </c>
      <c r="W93" s="51">
        <v>350</v>
      </c>
      <c r="X93" s="55" t="str">
        <f t="shared" si="37"/>
        <v>100x350</v>
      </c>
      <c r="Y93" s="55" t="str">
        <f t="shared" si="37"/>
        <v>150x350</v>
      </c>
      <c r="Z93" s="55" t="str">
        <f t="shared" si="37"/>
        <v>200x350</v>
      </c>
      <c r="AA93" s="55" t="str">
        <f t="shared" si="37"/>
        <v>250x350</v>
      </c>
      <c r="AB93" s="55" t="str">
        <f t="shared" si="37"/>
        <v>300x350</v>
      </c>
      <c r="AC93" s="55" t="str">
        <f t="shared" si="37"/>
        <v>350x350</v>
      </c>
      <c r="AD93" s="55" t="str">
        <f t="shared" si="37"/>
        <v>400x350</v>
      </c>
      <c r="AE93" s="55" t="str">
        <f t="shared" si="37"/>
        <v>500x350</v>
      </c>
      <c r="AF93" s="55" t="str">
        <f t="shared" si="37"/>
        <v>600x350</v>
      </c>
      <c r="AG93" s="55" t="str">
        <f t="shared" si="37"/>
        <v>700x350</v>
      </c>
      <c r="AH93" s="55" t="str">
        <f t="shared" si="37"/>
        <v>800x350</v>
      </c>
      <c r="AI93" s="55" t="str">
        <f t="shared" si="37"/>
        <v>900x350</v>
      </c>
      <c r="AJ93" s="55" t="str">
        <f t="shared" si="37"/>
        <v>1000x350</v>
      </c>
      <c r="AL93" s="51">
        <v>350</v>
      </c>
      <c r="AM93" s="15" t="str">
        <f t="shared" si="45"/>
        <v>100x350</v>
      </c>
      <c r="AN93" s="15" t="str">
        <f t="shared" si="38"/>
        <v>150x350</v>
      </c>
      <c r="AO93" s="15" t="str">
        <f t="shared" si="38"/>
        <v>200x350</v>
      </c>
      <c r="AP93" s="15" t="str">
        <f t="shared" si="38"/>
        <v>250x350</v>
      </c>
      <c r="AQ93" s="15" t="str">
        <f t="shared" si="38"/>
        <v>300x350</v>
      </c>
      <c r="AR93" s="15" t="str">
        <f t="shared" si="38"/>
        <v>350x350</v>
      </c>
      <c r="AS93" s="15" t="str">
        <f t="shared" si="38"/>
        <v>400x350</v>
      </c>
      <c r="AT93" s="15" t="str">
        <f t="shared" si="38"/>
        <v>500x350</v>
      </c>
      <c r="AU93" s="15" t="str">
        <f t="shared" si="38"/>
        <v>600x350</v>
      </c>
      <c r="AV93" s="15" t="str">
        <f t="shared" si="38"/>
        <v>700x350</v>
      </c>
      <c r="AW93" s="15" t="str">
        <f t="shared" si="38"/>
        <v>800x350</v>
      </c>
      <c r="AX93" s="15" t="str">
        <f t="shared" si="38"/>
        <v>900x350</v>
      </c>
      <c r="AY93" s="15" t="str">
        <f t="shared" si="38"/>
        <v>1000x350</v>
      </c>
      <c r="BA93" s="51">
        <v>500</v>
      </c>
      <c r="BB93" s="55" t="str">
        <f t="shared" si="46"/>
        <v>300x500</v>
      </c>
      <c r="BC93" s="55" t="str">
        <f t="shared" si="39"/>
        <v>400x500</v>
      </c>
      <c r="BD93" s="55" t="str">
        <f t="shared" si="39"/>
        <v>500x500</v>
      </c>
      <c r="BE93" s="55" t="str">
        <f t="shared" si="39"/>
        <v>600x500</v>
      </c>
      <c r="BF93" s="55" t="str">
        <f t="shared" si="39"/>
        <v>700x500</v>
      </c>
      <c r="BG93" s="55" t="str">
        <f t="shared" si="39"/>
        <v>800x500</v>
      </c>
      <c r="BH93" s="55" t="str">
        <f t="shared" si="39"/>
        <v>900x500</v>
      </c>
      <c r="BI93" s="55" t="str">
        <f t="shared" si="39"/>
        <v>1000x500</v>
      </c>
      <c r="BJ93" s="55" t="str">
        <f t="shared" si="39"/>
        <v>1200x500</v>
      </c>
      <c r="BK93" s="55" t="str">
        <f t="shared" si="39"/>
        <v>1400x500</v>
      </c>
      <c r="BL93" s="55" t="str">
        <f t="shared" si="39"/>
        <v>1600x500</v>
      </c>
      <c r="BM93" s="55" t="str">
        <f t="shared" si="39"/>
        <v>1800x500</v>
      </c>
      <c r="BN93" s="55" t="str">
        <f t="shared" si="39"/>
        <v>2000x500</v>
      </c>
      <c r="BP93" s="51">
        <v>500</v>
      </c>
      <c r="BQ93" s="55" t="str">
        <f t="shared" si="47"/>
        <v>300x500</v>
      </c>
      <c r="BR93" s="55" t="str">
        <f t="shared" si="40"/>
        <v>400x500</v>
      </c>
      <c r="BS93" s="55" t="str">
        <f t="shared" si="40"/>
        <v>500x500</v>
      </c>
      <c r="BT93" s="55" t="str">
        <f t="shared" si="40"/>
        <v>600x500</v>
      </c>
      <c r="BU93" s="55" t="str">
        <f t="shared" si="40"/>
        <v>700x500</v>
      </c>
      <c r="BV93" s="55" t="str">
        <f t="shared" si="40"/>
        <v>800x500</v>
      </c>
      <c r="BW93" s="55" t="str">
        <f t="shared" si="40"/>
        <v>900x500</v>
      </c>
      <c r="BX93" s="55" t="str">
        <f t="shared" si="40"/>
        <v>1000x500</v>
      </c>
      <c r="BY93" s="55" t="str">
        <f t="shared" si="40"/>
        <v>1200x500</v>
      </c>
      <c r="BZ93" s="55" t="str">
        <f t="shared" si="40"/>
        <v>1400x500</v>
      </c>
      <c r="CA93" s="55" t="str">
        <f t="shared" si="40"/>
        <v>1600x500</v>
      </c>
      <c r="CB93" s="55" t="str">
        <f t="shared" si="40"/>
        <v>1800x500</v>
      </c>
      <c r="CC93" s="55" t="str">
        <f t="shared" si="40"/>
        <v>2000x500</v>
      </c>
      <c r="CE93" s="1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T93" s="1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I93" s="1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</row>
    <row r="94" spans="7:126" ht="12.75" hidden="1">
      <c r="G94" s="53">
        <v>9</v>
      </c>
      <c r="H94" s="15"/>
      <c r="I94" s="52">
        <f t="shared" si="44"/>
      </c>
      <c r="J94" s="52">
        <f t="shared" si="36"/>
      </c>
      <c r="K94" s="52">
        <f t="shared" si="36"/>
      </c>
      <c r="L94" s="52">
        <f t="shared" si="36"/>
      </c>
      <c r="M94" s="52">
        <f t="shared" si="36"/>
      </c>
      <c r="N94" s="52">
        <f t="shared" si="36"/>
      </c>
      <c r="O94" s="52">
        <f t="shared" si="36"/>
      </c>
      <c r="P94" s="52">
        <f t="shared" si="36"/>
      </c>
      <c r="Q94" s="52">
        <f t="shared" si="36"/>
      </c>
      <c r="R94" s="52">
        <f t="shared" si="36"/>
      </c>
      <c r="S94" s="52">
        <f t="shared" si="36"/>
      </c>
      <c r="T94" s="52">
        <f t="shared" si="36"/>
      </c>
      <c r="U94" s="52">
        <f t="shared" si="36"/>
      </c>
      <c r="W94" s="51">
        <v>400</v>
      </c>
      <c r="X94" s="55" t="str">
        <f t="shared" si="37"/>
        <v>100x400</v>
      </c>
      <c r="Y94" s="55" t="str">
        <f t="shared" si="37"/>
        <v>150x400</v>
      </c>
      <c r="Z94" s="55" t="str">
        <f t="shared" si="37"/>
        <v>200x400</v>
      </c>
      <c r="AA94" s="55" t="str">
        <f t="shared" si="37"/>
        <v>250x400</v>
      </c>
      <c r="AB94" s="55" t="str">
        <f t="shared" si="37"/>
        <v>300x400</v>
      </c>
      <c r="AC94" s="55" t="str">
        <f t="shared" si="37"/>
        <v>350x400</v>
      </c>
      <c r="AD94" s="55" t="str">
        <f t="shared" si="37"/>
        <v>400x400</v>
      </c>
      <c r="AE94" s="55" t="str">
        <f t="shared" si="37"/>
        <v>500x400</v>
      </c>
      <c r="AF94" s="55" t="str">
        <f t="shared" si="37"/>
        <v>600x400</v>
      </c>
      <c r="AG94" s="55" t="str">
        <f t="shared" si="37"/>
        <v>700x400</v>
      </c>
      <c r="AH94" s="55" t="str">
        <f t="shared" si="37"/>
        <v>800x400</v>
      </c>
      <c r="AI94" s="55" t="str">
        <f t="shared" si="37"/>
        <v>900x400</v>
      </c>
      <c r="AJ94" s="55" t="str">
        <f t="shared" si="37"/>
        <v>1000x400</v>
      </c>
      <c r="AL94" s="51">
        <v>400</v>
      </c>
      <c r="AM94" s="15" t="str">
        <f t="shared" si="45"/>
        <v>100x400</v>
      </c>
      <c r="AN94" s="15" t="str">
        <f t="shared" si="38"/>
        <v>150x400</v>
      </c>
      <c r="AO94" s="15" t="str">
        <f t="shared" si="38"/>
        <v>200x400</v>
      </c>
      <c r="AP94" s="15" t="str">
        <f t="shared" si="38"/>
        <v>250x400</v>
      </c>
      <c r="AQ94" s="15" t="str">
        <f t="shared" si="38"/>
        <v>300x400</v>
      </c>
      <c r="AR94" s="15" t="str">
        <f t="shared" si="38"/>
        <v>350x400</v>
      </c>
      <c r="AS94" s="15" t="str">
        <f t="shared" si="38"/>
        <v>400x400</v>
      </c>
      <c r="AT94" s="15" t="str">
        <f t="shared" si="38"/>
        <v>500x400</v>
      </c>
      <c r="AU94" s="15" t="str">
        <f t="shared" si="38"/>
        <v>600x400</v>
      </c>
      <c r="AV94" s="15" t="str">
        <f t="shared" si="38"/>
        <v>700x400</v>
      </c>
      <c r="AW94" s="15" t="str">
        <f t="shared" si="38"/>
        <v>800x400</v>
      </c>
      <c r="AX94" s="15" t="str">
        <f t="shared" si="38"/>
        <v>900x400</v>
      </c>
      <c r="AY94" s="15" t="str">
        <f t="shared" si="38"/>
        <v>1000x400</v>
      </c>
      <c r="BA94" s="51">
        <v>600</v>
      </c>
      <c r="BB94" s="55" t="str">
        <f t="shared" si="46"/>
        <v>300x600</v>
      </c>
      <c r="BC94" s="55" t="str">
        <f t="shared" si="39"/>
        <v>400x600</v>
      </c>
      <c r="BD94" s="55" t="str">
        <f t="shared" si="39"/>
        <v>500x600</v>
      </c>
      <c r="BE94" s="55" t="str">
        <f t="shared" si="39"/>
        <v>600x600</v>
      </c>
      <c r="BF94" s="55" t="str">
        <f t="shared" si="39"/>
        <v>700x600</v>
      </c>
      <c r="BG94" s="55" t="str">
        <f t="shared" si="39"/>
        <v>800x600</v>
      </c>
      <c r="BH94" s="55" t="str">
        <f t="shared" si="39"/>
        <v>900x600</v>
      </c>
      <c r="BI94" s="55" t="str">
        <f t="shared" si="39"/>
        <v>1000x600</v>
      </c>
      <c r="BJ94" s="55" t="str">
        <f t="shared" si="39"/>
        <v>1200x600</v>
      </c>
      <c r="BK94" s="55" t="str">
        <f t="shared" si="39"/>
        <v>1400x600</v>
      </c>
      <c r="BL94" s="55" t="str">
        <f t="shared" si="39"/>
        <v>1600x600</v>
      </c>
      <c r="BM94" s="55" t="str">
        <f t="shared" si="39"/>
        <v>1800x600</v>
      </c>
      <c r="BN94" s="55" t="str">
        <f t="shared" si="39"/>
        <v>2000x600</v>
      </c>
      <c r="BP94" s="51">
        <v>600</v>
      </c>
      <c r="BQ94" s="55" t="str">
        <f t="shared" si="47"/>
        <v>300x600</v>
      </c>
      <c r="BR94" s="55" t="str">
        <f t="shared" si="40"/>
        <v>400x600</v>
      </c>
      <c r="BS94" s="55" t="str">
        <f t="shared" si="40"/>
        <v>500x600</v>
      </c>
      <c r="BT94" s="55" t="str">
        <f t="shared" si="40"/>
        <v>600x600</v>
      </c>
      <c r="BU94" s="55" t="str">
        <f t="shared" si="40"/>
        <v>700x600</v>
      </c>
      <c r="BV94" s="55" t="str">
        <f t="shared" si="40"/>
        <v>800x600</v>
      </c>
      <c r="BW94" s="55" t="str">
        <f t="shared" si="40"/>
        <v>900x600</v>
      </c>
      <c r="BX94" s="55" t="str">
        <f t="shared" si="40"/>
        <v>1000x600</v>
      </c>
      <c r="BY94" s="55" t="str">
        <f t="shared" si="40"/>
        <v>1200x600</v>
      </c>
      <c r="BZ94" s="55" t="str">
        <f t="shared" si="40"/>
        <v>1400x600</v>
      </c>
      <c r="CA94" s="55" t="str">
        <f t="shared" si="40"/>
        <v>1600x600</v>
      </c>
      <c r="CB94" s="55" t="str">
        <f t="shared" si="40"/>
        <v>1800x600</v>
      </c>
      <c r="CC94" s="55" t="str">
        <f t="shared" si="40"/>
        <v>2000x600</v>
      </c>
      <c r="CE94" s="1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T94" s="1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I94" s="1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</row>
    <row r="95" spans="7:126" ht="12.75" hidden="1">
      <c r="G95" s="53">
        <v>10</v>
      </c>
      <c r="H95" s="15"/>
      <c r="I95" s="52">
        <f t="shared" si="44"/>
      </c>
      <c r="J95" s="52">
        <f t="shared" si="36"/>
      </c>
      <c r="K95" s="52">
        <f t="shared" si="36"/>
      </c>
      <c r="L95" s="52">
        <f t="shared" si="36"/>
      </c>
      <c r="M95" s="52">
        <f t="shared" si="36"/>
      </c>
      <c r="N95" s="52">
        <f t="shared" si="36"/>
      </c>
      <c r="O95" s="52">
        <f t="shared" si="36"/>
      </c>
      <c r="P95" s="52">
        <f t="shared" si="36"/>
      </c>
      <c r="Q95" s="52">
        <f t="shared" si="36"/>
      </c>
      <c r="R95" s="52">
        <f t="shared" si="36"/>
      </c>
      <c r="S95" s="52">
        <f t="shared" si="36"/>
      </c>
      <c r="T95" s="52">
        <f t="shared" si="36"/>
      </c>
      <c r="U95" s="52">
        <f t="shared" si="36"/>
      </c>
      <c r="W95" s="51">
        <v>500</v>
      </c>
      <c r="X95" s="55" t="str">
        <f t="shared" si="37"/>
        <v>100x500</v>
      </c>
      <c r="Y95" s="55" t="str">
        <f t="shared" si="37"/>
        <v>150x500</v>
      </c>
      <c r="Z95" s="55" t="str">
        <f t="shared" si="37"/>
        <v>200x500</v>
      </c>
      <c r="AA95" s="55" t="str">
        <f t="shared" si="37"/>
        <v>250x500</v>
      </c>
      <c r="AB95" s="55" t="str">
        <f t="shared" si="37"/>
        <v>300x500</v>
      </c>
      <c r="AC95" s="55" t="str">
        <f t="shared" si="37"/>
        <v>350x500</v>
      </c>
      <c r="AD95" s="55" t="str">
        <f t="shared" si="37"/>
        <v>400x500</v>
      </c>
      <c r="AE95" s="55" t="str">
        <f t="shared" si="37"/>
        <v>500x500</v>
      </c>
      <c r="AF95" s="55" t="str">
        <f t="shared" si="37"/>
        <v>600x500</v>
      </c>
      <c r="AG95" s="55" t="str">
        <f t="shared" si="37"/>
        <v>700x500</v>
      </c>
      <c r="AH95" s="55" t="str">
        <f t="shared" si="37"/>
        <v>800x500</v>
      </c>
      <c r="AI95" s="55" t="str">
        <f t="shared" si="37"/>
        <v>900x500</v>
      </c>
      <c r="AJ95" s="55" t="str">
        <f t="shared" si="37"/>
        <v>1000x500</v>
      </c>
      <c r="AL95" s="51">
        <v>500</v>
      </c>
      <c r="AM95" s="15" t="str">
        <f t="shared" si="45"/>
        <v>100x500</v>
      </c>
      <c r="AN95" s="15" t="str">
        <f t="shared" si="38"/>
        <v>150x500</v>
      </c>
      <c r="AO95" s="15" t="str">
        <f t="shared" si="38"/>
        <v>200x500</v>
      </c>
      <c r="AP95" s="15" t="str">
        <f t="shared" si="38"/>
        <v>250x500</v>
      </c>
      <c r="AQ95" s="15" t="str">
        <f t="shared" si="38"/>
        <v>300x500</v>
      </c>
      <c r="AR95" s="15" t="str">
        <f t="shared" si="38"/>
        <v>350x500</v>
      </c>
      <c r="AS95" s="15" t="str">
        <f t="shared" si="38"/>
        <v>400x500</v>
      </c>
      <c r="AT95" s="15" t="str">
        <f t="shared" si="38"/>
        <v>500x500</v>
      </c>
      <c r="AU95" s="15" t="str">
        <f t="shared" si="38"/>
        <v>600x500</v>
      </c>
      <c r="AV95" s="15" t="str">
        <f t="shared" si="38"/>
        <v>700x500</v>
      </c>
      <c r="AW95" s="15" t="str">
        <f t="shared" si="38"/>
        <v>800x500</v>
      </c>
      <c r="AX95" s="15" t="str">
        <f t="shared" si="38"/>
        <v>900x500</v>
      </c>
      <c r="AY95" s="15" t="str">
        <f t="shared" si="38"/>
        <v>1000x500</v>
      </c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P95" s="1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E95" s="1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T95" s="1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I95" s="1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</row>
    <row r="96" spans="7:126" ht="12.75" hidden="1">
      <c r="G96" s="53">
        <v>11</v>
      </c>
      <c r="H96" s="15"/>
      <c r="I96" s="52">
        <f t="shared" si="44"/>
      </c>
      <c r="J96" s="52">
        <f t="shared" si="36"/>
      </c>
      <c r="K96" s="52">
        <f t="shared" si="36"/>
      </c>
      <c r="L96" s="52">
        <f t="shared" si="36"/>
      </c>
      <c r="M96" s="52">
        <f t="shared" si="36"/>
      </c>
      <c r="N96" s="52">
        <f t="shared" si="36"/>
      </c>
      <c r="O96" s="52">
        <f t="shared" si="36"/>
      </c>
      <c r="P96" s="52">
        <f t="shared" si="36"/>
      </c>
      <c r="Q96" s="52">
        <f t="shared" si="36"/>
      </c>
      <c r="R96" s="52">
        <f t="shared" si="36"/>
      </c>
      <c r="S96" s="52">
        <f t="shared" si="36"/>
      </c>
      <c r="T96" s="52">
        <f t="shared" si="36"/>
      </c>
      <c r="U96" s="52">
        <f t="shared" si="36"/>
      </c>
      <c r="W96" s="51">
        <v>600</v>
      </c>
      <c r="X96" s="55" t="str">
        <f t="shared" si="37"/>
        <v>100x600</v>
      </c>
      <c r="Y96" s="55" t="str">
        <f t="shared" si="37"/>
        <v>150x600</v>
      </c>
      <c r="Z96" s="55" t="str">
        <f t="shared" si="37"/>
        <v>200x600</v>
      </c>
      <c r="AA96" s="55" t="str">
        <f t="shared" si="37"/>
        <v>250x600</v>
      </c>
      <c r="AB96" s="55" t="str">
        <f t="shared" si="37"/>
        <v>300x600</v>
      </c>
      <c r="AC96" s="55" t="str">
        <f t="shared" si="37"/>
        <v>350x600</v>
      </c>
      <c r="AD96" s="55" t="str">
        <f t="shared" si="37"/>
        <v>400x600</v>
      </c>
      <c r="AE96" s="55" t="str">
        <f t="shared" si="37"/>
        <v>500x600</v>
      </c>
      <c r="AF96" s="55" t="str">
        <f t="shared" si="37"/>
        <v>600x600</v>
      </c>
      <c r="AG96" s="55" t="str">
        <f t="shared" si="37"/>
        <v>700x600</v>
      </c>
      <c r="AH96" s="55" t="str">
        <f t="shared" si="37"/>
        <v>800x600</v>
      </c>
      <c r="AI96" s="55" t="str">
        <f t="shared" si="37"/>
        <v>900x600</v>
      </c>
      <c r="AJ96" s="55" t="str">
        <f t="shared" si="37"/>
        <v>1000x600</v>
      </c>
      <c r="AL96" s="51">
        <v>600</v>
      </c>
      <c r="AM96" s="15" t="str">
        <f t="shared" si="45"/>
        <v>100x600</v>
      </c>
      <c r="AN96" s="15" t="str">
        <f t="shared" si="38"/>
        <v>150x600</v>
      </c>
      <c r="AO96" s="15" t="str">
        <f t="shared" si="38"/>
        <v>200x600</v>
      </c>
      <c r="AP96" s="15" t="str">
        <f t="shared" si="38"/>
        <v>250x600</v>
      </c>
      <c r="AQ96" s="15" t="str">
        <f t="shared" si="38"/>
        <v>300x600</v>
      </c>
      <c r="AR96" s="15" t="str">
        <f t="shared" si="38"/>
        <v>350x600</v>
      </c>
      <c r="AS96" s="15" t="str">
        <f t="shared" si="38"/>
        <v>400x600</v>
      </c>
      <c r="AT96" s="15" t="str">
        <f t="shared" si="38"/>
        <v>500x600</v>
      </c>
      <c r="AU96" s="15" t="str">
        <f t="shared" si="38"/>
        <v>600x600</v>
      </c>
      <c r="AV96" s="15" t="str">
        <f t="shared" si="38"/>
        <v>700x600</v>
      </c>
      <c r="AW96" s="15" t="str">
        <f t="shared" si="38"/>
        <v>800x600</v>
      </c>
      <c r="AX96" s="15" t="str">
        <f t="shared" si="38"/>
        <v>900x600</v>
      </c>
      <c r="AY96" s="15" t="str">
        <f t="shared" si="38"/>
        <v>1000x600</v>
      </c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P96" s="1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I96" s="1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</row>
    <row r="97" spans="8:21" ht="12.75" hidden="1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9:21" ht="12.75" hidden="1">
      <c r="I98" s="2">
        <f>IF(I99=0,0,COLUMN()-COLUMN($H$98))</f>
        <v>0</v>
      </c>
      <c r="J98" s="2">
        <f>IF(J99=0,0,COLUMN()-COLUMN($H$98))</f>
        <v>0</v>
      </c>
      <c r="K98" s="2">
        <f aca="true" t="shared" si="50" ref="K98:U98">IF(K99=0,0,COLUMN()-COLUMN($H$98))</f>
        <v>0</v>
      </c>
      <c r="L98" s="2">
        <f t="shared" si="50"/>
        <v>0</v>
      </c>
      <c r="M98" s="2">
        <f t="shared" si="50"/>
        <v>0</v>
      </c>
      <c r="N98" s="2">
        <f t="shared" si="50"/>
        <v>0</v>
      </c>
      <c r="O98" s="2">
        <f t="shared" si="50"/>
        <v>0</v>
      </c>
      <c r="P98" s="2">
        <f t="shared" si="50"/>
        <v>0</v>
      </c>
      <c r="Q98" s="2">
        <f t="shared" si="50"/>
        <v>0</v>
      </c>
      <c r="R98" s="2">
        <f t="shared" si="50"/>
        <v>0</v>
      </c>
      <c r="S98" s="2">
        <f t="shared" si="50"/>
        <v>0</v>
      </c>
      <c r="T98" s="2">
        <f t="shared" si="50"/>
        <v>0</v>
      </c>
      <c r="U98" s="2">
        <f t="shared" si="50"/>
        <v>0</v>
      </c>
    </row>
    <row r="99" spans="7:21" ht="12.75" hidden="1">
      <c r="G99" s="1" t="s">
        <v>41</v>
      </c>
      <c r="H99" s="1" t="s">
        <v>40</v>
      </c>
      <c r="I99" s="2">
        <f>IF(ISERROR(I100)=FALSE,1,0)</f>
        <v>0</v>
      </c>
      <c r="J99" s="2">
        <f aca="true" t="shared" si="51" ref="J99:U99">IF(ISERROR(J100)=FALSE,1,0)</f>
        <v>0</v>
      </c>
      <c r="K99" s="2">
        <f t="shared" si="51"/>
        <v>0</v>
      </c>
      <c r="L99" s="2">
        <f t="shared" si="51"/>
        <v>0</v>
      </c>
      <c r="M99" s="2">
        <f t="shared" si="51"/>
        <v>0</v>
      </c>
      <c r="N99" s="2">
        <f t="shared" si="51"/>
        <v>0</v>
      </c>
      <c r="O99" s="2">
        <f t="shared" si="51"/>
        <v>0</v>
      </c>
      <c r="P99" s="2">
        <f t="shared" si="51"/>
        <v>0</v>
      </c>
      <c r="Q99" s="2">
        <f t="shared" si="51"/>
        <v>0</v>
      </c>
      <c r="R99" s="2">
        <f t="shared" si="51"/>
        <v>0</v>
      </c>
      <c r="S99" s="2">
        <f t="shared" si="51"/>
        <v>0</v>
      </c>
      <c r="T99" s="2">
        <f t="shared" si="51"/>
        <v>0</v>
      </c>
      <c r="U99" s="2">
        <f t="shared" si="51"/>
        <v>0</v>
      </c>
    </row>
    <row r="100" spans="8:21" ht="12.75" hidden="1">
      <c r="H100" s="15" t="s">
        <v>44</v>
      </c>
      <c r="I100" s="15" t="e">
        <f>MATCH($H$71,I101:I111,0)</f>
        <v>#N/A</v>
      </c>
      <c r="J100" s="15" t="e">
        <f aca="true" t="shared" si="52" ref="J100:U100">MATCH($H$71,J101:J111,0)</f>
        <v>#N/A</v>
      </c>
      <c r="K100" s="15" t="e">
        <f t="shared" si="52"/>
        <v>#N/A</v>
      </c>
      <c r="L100" s="15" t="e">
        <f t="shared" si="52"/>
        <v>#N/A</v>
      </c>
      <c r="M100" s="15" t="e">
        <f t="shared" si="52"/>
        <v>#N/A</v>
      </c>
      <c r="N100" s="15" t="e">
        <f t="shared" si="52"/>
        <v>#N/A</v>
      </c>
      <c r="O100" s="15" t="e">
        <f t="shared" si="52"/>
        <v>#N/A</v>
      </c>
      <c r="P100" s="15" t="e">
        <f t="shared" si="52"/>
        <v>#N/A</v>
      </c>
      <c r="Q100" s="15" t="e">
        <f t="shared" si="52"/>
        <v>#N/A</v>
      </c>
      <c r="R100" s="15" t="e">
        <f t="shared" si="52"/>
        <v>#N/A</v>
      </c>
      <c r="S100" s="15" t="e">
        <f t="shared" si="52"/>
        <v>#N/A</v>
      </c>
      <c r="T100" s="15" t="e">
        <f t="shared" si="52"/>
        <v>#N/A</v>
      </c>
      <c r="U100" s="15" t="e">
        <f t="shared" si="52"/>
        <v>#N/A</v>
      </c>
    </row>
    <row r="101" spans="6:21" ht="12.75" hidden="1">
      <c r="F101" s="2">
        <f>IF(G101=0,0,ROW()-ROW($G$100))</f>
        <v>0</v>
      </c>
      <c r="G101" s="2">
        <f>IF(ISERROR(H101)=FALSE,1,0)</f>
        <v>0</v>
      </c>
      <c r="H101" s="15" t="e">
        <f>MATCH($H$71,I101:U101,0)</f>
        <v>#N/A</v>
      </c>
      <c r="I101" s="15">
        <v>1</v>
      </c>
      <c r="J101" s="15">
        <f aca="true" t="shared" si="53" ref="J101:J109">I101+1</f>
        <v>2</v>
      </c>
      <c r="K101" s="15">
        <f aca="true" t="shared" si="54" ref="K101:U101">J101+1</f>
        <v>3</v>
      </c>
      <c r="L101" s="15">
        <f t="shared" si="54"/>
        <v>4</v>
      </c>
      <c r="M101" s="15">
        <f t="shared" si="54"/>
        <v>5</v>
      </c>
      <c r="N101" s="15">
        <f t="shared" si="54"/>
        <v>6</v>
      </c>
      <c r="O101" s="15">
        <f t="shared" si="54"/>
        <v>7</v>
      </c>
      <c r="P101" s="15">
        <f t="shared" si="54"/>
        <v>8</v>
      </c>
      <c r="Q101" s="15">
        <f t="shared" si="54"/>
        <v>9</v>
      </c>
      <c r="R101" s="15">
        <f t="shared" si="54"/>
        <v>10</v>
      </c>
      <c r="S101" s="15">
        <f t="shared" si="54"/>
        <v>11</v>
      </c>
      <c r="T101" s="15">
        <f t="shared" si="54"/>
        <v>12</v>
      </c>
      <c r="U101" s="15">
        <f t="shared" si="54"/>
        <v>13</v>
      </c>
    </row>
    <row r="102" spans="6:21" ht="12.75" hidden="1">
      <c r="F102" s="2">
        <f aca="true" t="shared" si="55" ref="F102:F111">IF(G102=0,0,ROW()-ROW($G$100))</f>
        <v>0</v>
      </c>
      <c r="G102" s="2">
        <f aca="true" t="shared" si="56" ref="G102:G111">IF(ISERROR(H102)=FALSE,1,0)</f>
        <v>0</v>
      </c>
      <c r="H102" s="15" t="e">
        <f>MATCH($H$71,I102:U102,0)</f>
        <v>#N/A</v>
      </c>
      <c r="I102" s="15">
        <f>U101+1</f>
        <v>14</v>
      </c>
      <c r="J102" s="15">
        <f t="shared" si="53"/>
        <v>15</v>
      </c>
      <c r="K102" s="15">
        <f aca="true" t="shared" si="57" ref="K102:U102">J102+1</f>
        <v>16</v>
      </c>
      <c r="L102" s="15">
        <f t="shared" si="57"/>
        <v>17</v>
      </c>
      <c r="M102" s="15">
        <f t="shared" si="57"/>
        <v>18</v>
      </c>
      <c r="N102" s="15">
        <f t="shared" si="57"/>
        <v>19</v>
      </c>
      <c r="O102" s="15">
        <f t="shared" si="57"/>
        <v>20</v>
      </c>
      <c r="P102" s="15">
        <f t="shared" si="57"/>
        <v>21</v>
      </c>
      <c r="Q102" s="15">
        <f t="shared" si="57"/>
        <v>22</v>
      </c>
      <c r="R102" s="15">
        <f t="shared" si="57"/>
        <v>23</v>
      </c>
      <c r="S102" s="15">
        <f t="shared" si="57"/>
        <v>24</v>
      </c>
      <c r="T102" s="15">
        <f t="shared" si="57"/>
        <v>25</v>
      </c>
      <c r="U102" s="15">
        <f t="shared" si="57"/>
        <v>26</v>
      </c>
    </row>
    <row r="103" spans="6:21" ht="12.75" hidden="1">
      <c r="F103" s="2">
        <f t="shared" si="55"/>
        <v>0</v>
      </c>
      <c r="G103" s="2">
        <f t="shared" si="56"/>
        <v>0</v>
      </c>
      <c r="H103" s="15" t="e">
        <f aca="true" t="shared" si="58" ref="H103:H111">MATCH($H$71,I103:U103,0)</f>
        <v>#N/A</v>
      </c>
      <c r="I103" s="15">
        <f>U102+1</f>
        <v>27</v>
      </c>
      <c r="J103" s="15">
        <f t="shared" si="53"/>
        <v>28</v>
      </c>
      <c r="K103" s="15">
        <f aca="true" t="shared" si="59" ref="K103:U103">J103+1</f>
        <v>29</v>
      </c>
      <c r="L103" s="15">
        <f t="shared" si="59"/>
        <v>30</v>
      </c>
      <c r="M103" s="15">
        <f t="shared" si="59"/>
        <v>31</v>
      </c>
      <c r="N103" s="15">
        <f t="shared" si="59"/>
        <v>32</v>
      </c>
      <c r="O103" s="15">
        <f t="shared" si="59"/>
        <v>33</v>
      </c>
      <c r="P103" s="15">
        <f t="shared" si="59"/>
        <v>34</v>
      </c>
      <c r="Q103" s="15">
        <f t="shared" si="59"/>
        <v>35</v>
      </c>
      <c r="R103" s="15">
        <f t="shared" si="59"/>
        <v>36</v>
      </c>
      <c r="S103" s="15">
        <f t="shared" si="59"/>
        <v>37</v>
      </c>
      <c r="T103" s="15">
        <f t="shared" si="59"/>
        <v>38</v>
      </c>
      <c r="U103" s="15">
        <f t="shared" si="59"/>
        <v>39</v>
      </c>
    </row>
    <row r="104" spans="6:21" ht="12.75" hidden="1">
      <c r="F104" s="2">
        <f t="shared" si="55"/>
        <v>0</v>
      </c>
      <c r="G104" s="2">
        <f t="shared" si="56"/>
        <v>0</v>
      </c>
      <c r="H104" s="15" t="e">
        <f t="shared" si="58"/>
        <v>#N/A</v>
      </c>
      <c r="I104" s="15">
        <f aca="true" t="shared" si="60" ref="I104:I111">U103+1</f>
        <v>40</v>
      </c>
      <c r="J104" s="15">
        <f t="shared" si="53"/>
        <v>41</v>
      </c>
      <c r="K104" s="15">
        <f aca="true" t="shared" si="61" ref="K104:U104">J104+1</f>
        <v>42</v>
      </c>
      <c r="L104" s="15">
        <f t="shared" si="61"/>
        <v>43</v>
      </c>
      <c r="M104" s="15">
        <f t="shared" si="61"/>
        <v>44</v>
      </c>
      <c r="N104" s="15">
        <f t="shared" si="61"/>
        <v>45</v>
      </c>
      <c r="O104" s="15">
        <f t="shared" si="61"/>
        <v>46</v>
      </c>
      <c r="P104" s="15">
        <f t="shared" si="61"/>
        <v>47</v>
      </c>
      <c r="Q104" s="15">
        <f t="shared" si="61"/>
        <v>48</v>
      </c>
      <c r="R104" s="15">
        <f t="shared" si="61"/>
        <v>49</v>
      </c>
      <c r="S104" s="15">
        <f t="shared" si="61"/>
        <v>50</v>
      </c>
      <c r="T104" s="15">
        <f t="shared" si="61"/>
        <v>51</v>
      </c>
      <c r="U104" s="15">
        <f t="shared" si="61"/>
        <v>52</v>
      </c>
    </row>
    <row r="105" spans="6:21" ht="12.75" hidden="1">
      <c r="F105" s="2">
        <f t="shared" si="55"/>
        <v>0</v>
      </c>
      <c r="G105" s="2">
        <f t="shared" si="56"/>
        <v>0</v>
      </c>
      <c r="H105" s="15" t="e">
        <f t="shared" si="58"/>
        <v>#N/A</v>
      </c>
      <c r="I105" s="15">
        <f t="shared" si="60"/>
        <v>53</v>
      </c>
      <c r="J105" s="15">
        <f t="shared" si="53"/>
        <v>54</v>
      </c>
      <c r="K105" s="15">
        <f aca="true" t="shared" si="62" ref="K105:U105">J105+1</f>
        <v>55</v>
      </c>
      <c r="L105" s="15">
        <f t="shared" si="62"/>
        <v>56</v>
      </c>
      <c r="M105" s="15">
        <f t="shared" si="62"/>
        <v>57</v>
      </c>
      <c r="N105" s="15">
        <f t="shared" si="62"/>
        <v>58</v>
      </c>
      <c r="O105" s="15">
        <f t="shared" si="62"/>
        <v>59</v>
      </c>
      <c r="P105" s="15">
        <f t="shared" si="62"/>
        <v>60</v>
      </c>
      <c r="Q105" s="15">
        <f t="shared" si="62"/>
        <v>61</v>
      </c>
      <c r="R105" s="15">
        <f t="shared" si="62"/>
        <v>62</v>
      </c>
      <c r="S105" s="15">
        <f t="shared" si="62"/>
        <v>63</v>
      </c>
      <c r="T105" s="15">
        <f t="shared" si="62"/>
        <v>64</v>
      </c>
      <c r="U105" s="15">
        <f t="shared" si="62"/>
        <v>65</v>
      </c>
    </row>
    <row r="106" spans="6:21" ht="12.75" hidden="1">
      <c r="F106" s="2">
        <f t="shared" si="55"/>
        <v>0</v>
      </c>
      <c r="G106" s="2">
        <f t="shared" si="56"/>
        <v>0</v>
      </c>
      <c r="H106" s="15" t="e">
        <f t="shared" si="58"/>
        <v>#N/A</v>
      </c>
      <c r="I106" s="15">
        <f t="shared" si="60"/>
        <v>66</v>
      </c>
      <c r="J106" s="15">
        <f t="shared" si="53"/>
        <v>67</v>
      </c>
      <c r="K106" s="15">
        <f aca="true" t="shared" si="63" ref="K106:U106">J106+1</f>
        <v>68</v>
      </c>
      <c r="L106" s="15">
        <f t="shared" si="63"/>
        <v>69</v>
      </c>
      <c r="M106" s="15">
        <f t="shared" si="63"/>
        <v>70</v>
      </c>
      <c r="N106" s="15">
        <f t="shared" si="63"/>
        <v>71</v>
      </c>
      <c r="O106" s="15">
        <f t="shared" si="63"/>
        <v>72</v>
      </c>
      <c r="P106" s="15">
        <f t="shared" si="63"/>
        <v>73</v>
      </c>
      <c r="Q106" s="15">
        <f t="shared" si="63"/>
        <v>74</v>
      </c>
      <c r="R106" s="15">
        <f t="shared" si="63"/>
        <v>75</v>
      </c>
      <c r="S106" s="15">
        <f t="shared" si="63"/>
        <v>76</v>
      </c>
      <c r="T106" s="15">
        <f t="shared" si="63"/>
        <v>77</v>
      </c>
      <c r="U106" s="15">
        <f t="shared" si="63"/>
        <v>78</v>
      </c>
    </row>
    <row r="107" spans="6:21" ht="12.75" hidden="1">
      <c r="F107" s="2">
        <f t="shared" si="55"/>
        <v>0</v>
      </c>
      <c r="G107" s="2">
        <f t="shared" si="56"/>
        <v>0</v>
      </c>
      <c r="H107" s="15" t="e">
        <f t="shared" si="58"/>
        <v>#N/A</v>
      </c>
      <c r="I107" s="15">
        <f t="shared" si="60"/>
        <v>79</v>
      </c>
      <c r="J107" s="15">
        <f t="shared" si="53"/>
        <v>80</v>
      </c>
      <c r="K107" s="15">
        <f aca="true" t="shared" si="64" ref="K107:U107">J107+1</f>
        <v>81</v>
      </c>
      <c r="L107" s="15">
        <f t="shared" si="64"/>
        <v>82</v>
      </c>
      <c r="M107" s="15">
        <f t="shared" si="64"/>
        <v>83</v>
      </c>
      <c r="N107" s="15">
        <f t="shared" si="64"/>
        <v>84</v>
      </c>
      <c r="O107" s="15">
        <f t="shared" si="64"/>
        <v>85</v>
      </c>
      <c r="P107" s="15">
        <f t="shared" si="64"/>
        <v>86</v>
      </c>
      <c r="Q107" s="15">
        <f t="shared" si="64"/>
        <v>87</v>
      </c>
      <c r="R107" s="15">
        <f t="shared" si="64"/>
        <v>88</v>
      </c>
      <c r="S107" s="15">
        <f t="shared" si="64"/>
        <v>89</v>
      </c>
      <c r="T107" s="15">
        <f t="shared" si="64"/>
        <v>90</v>
      </c>
      <c r="U107" s="15">
        <f t="shared" si="64"/>
        <v>91</v>
      </c>
    </row>
    <row r="108" spans="6:21" ht="12.75" hidden="1">
      <c r="F108" s="2">
        <f t="shared" si="55"/>
        <v>0</v>
      </c>
      <c r="G108" s="2">
        <f t="shared" si="56"/>
        <v>0</v>
      </c>
      <c r="H108" s="15" t="e">
        <f t="shared" si="58"/>
        <v>#N/A</v>
      </c>
      <c r="I108" s="15">
        <f t="shared" si="60"/>
        <v>92</v>
      </c>
      <c r="J108" s="15">
        <f t="shared" si="53"/>
        <v>93</v>
      </c>
      <c r="K108" s="15">
        <f aca="true" t="shared" si="65" ref="K108:U108">J108+1</f>
        <v>94</v>
      </c>
      <c r="L108" s="15">
        <f t="shared" si="65"/>
        <v>95</v>
      </c>
      <c r="M108" s="15">
        <f t="shared" si="65"/>
        <v>96</v>
      </c>
      <c r="N108" s="15">
        <f t="shared" si="65"/>
        <v>97</v>
      </c>
      <c r="O108" s="15">
        <f t="shared" si="65"/>
        <v>98</v>
      </c>
      <c r="P108" s="15">
        <f t="shared" si="65"/>
        <v>99</v>
      </c>
      <c r="Q108" s="15">
        <f t="shared" si="65"/>
        <v>100</v>
      </c>
      <c r="R108" s="15">
        <f t="shared" si="65"/>
        <v>101</v>
      </c>
      <c r="S108" s="15">
        <f t="shared" si="65"/>
        <v>102</v>
      </c>
      <c r="T108" s="15">
        <f t="shared" si="65"/>
        <v>103</v>
      </c>
      <c r="U108" s="15">
        <f t="shared" si="65"/>
        <v>104</v>
      </c>
    </row>
    <row r="109" spans="6:21" ht="12.75" hidden="1">
      <c r="F109" s="2">
        <f t="shared" si="55"/>
        <v>0</v>
      </c>
      <c r="G109" s="2">
        <f t="shared" si="56"/>
        <v>0</v>
      </c>
      <c r="H109" s="15" t="e">
        <f t="shared" si="58"/>
        <v>#N/A</v>
      </c>
      <c r="I109" s="15">
        <f t="shared" si="60"/>
        <v>105</v>
      </c>
      <c r="J109" s="15">
        <f t="shared" si="53"/>
        <v>106</v>
      </c>
      <c r="K109" s="15">
        <f aca="true" t="shared" si="66" ref="K109:U109">J109+1</f>
        <v>107</v>
      </c>
      <c r="L109" s="15">
        <f t="shared" si="66"/>
        <v>108</v>
      </c>
      <c r="M109" s="15">
        <f t="shared" si="66"/>
        <v>109</v>
      </c>
      <c r="N109" s="15">
        <f t="shared" si="66"/>
        <v>110</v>
      </c>
      <c r="O109" s="15">
        <f t="shared" si="66"/>
        <v>111</v>
      </c>
      <c r="P109" s="15">
        <f t="shared" si="66"/>
        <v>112</v>
      </c>
      <c r="Q109" s="15">
        <f t="shared" si="66"/>
        <v>113</v>
      </c>
      <c r="R109" s="15">
        <f t="shared" si="66"/>
        <v>114</v>
      </c>
      <c r="S109" s="15">
        <f t="shared" si="66"/>
        <v>115</v>
      </c>
      <c r="T109" s="15">
        <f t="shared" si="66"/>
        <v>116</v>
      </c>
      <c r="U109" s="15">
        <f t="shared" si="66"/>
        <v>117</v>
      </c>
    </row>
    <row r="110" spans="6:21" ht="12.75" hidden="1">
      <c r="F110" s="2">
        <f t="shared" si="55"/>
        <v>0</v>
      </c>
      <c r="G110" s="2">
        <f t="shared" si="56"/>
        <v>0</v>
      </c>
      <c r="H110" s="15" t="e">
        <f t="shared" si="58"/>
        <v>#N/A</v>
      </c>
      <c r="I110" s="15">
        <f t="shared" si="60"/>
        <v>118</v>
      </c>
      <c r="J110" s="15">
        <f aca="true" t="shared" si="67" ref="J110:U110">I110+1</f>
        <v>119</v>
      </c>
      <c r="K110" s="15">
        <f t="shared" si="67"/>
        <v>120</v>
      </c>
      <c r="L110" s="15">
        <f t="shared" si="67"/>
        <v>121</v>
      </c>
      <c r="M110" s="15">
        <f t="shared" si="67"/>
        <v>122</v>
      </c>
      <c r="N110" s="15">
        <f t="shared" si="67"/>
        <v>123</v>
      </c>
      <c r="O110" s="15">
        <f t="shared" si="67"/>
        <v>124</v>
      </c>
      <c r="P110" s="15">
        <f t="shared" si="67"/>
        <v>125</v>
      </c>
      <c r="Q110" s="15">
        <f t="shared" si="67"/>
        <v>126</v>
      </c>
      <c r="R110" s="15">
        <f t="shared" si="67"/>
        <v>127</v>
      </c>
      <c r="S110" s="15">
        <f t="shared" si="67"/>
        <v>128</v>
      </c>
      <c r="T110" s="15">
        <f t="shared" si="67"/>
        <v>129</v>
      </c>
      <c r="U110" s="15">
        <f t="shared" si="67"/>
        <v>130</v>
      </c>
    </row>
    <row r="111" spans="6:21" ht="12.75" hidden="1">
      <c r="F111" s="2">
        <f t="shared" si="55"/>
        <v>0</v>
      </c>
      <c r="G111" s="2">
        <f t="shared" si="56"/>
        <v>0</v>
      </c>
      <c r="H111" s="15" t="e">
        <f t="shared" si="58"/>
        <v>#N/A</v>
      </c>
      <c r="I111" s="15">
        <f t="shared" si="60"/>
        <v>131</v>
      </c>
      <c r="J111" s="15">
        <f aca="true" t="shared" si="68" ref="J111:U111">I111+1</f>
        <v>132</v>
      </c>
      <c r="K111" s="15">
        <f t="shared" si="68"/>
        <v>133</v>
      </c>
      <c r="L111" s="15">
        <f t="shared" si="68"/>
        <v>134</v>
      </c>
      <c r="M111" s="15">
        <f t="shared" si="68"/>
        <v>135</v>
      </c>
      <c r="N111" s="15">
        <f t="shared" si="68"/>
        <v>136</v>
      </c>
      <c r="O111" s="15">
        <f t="shared" si="68"/>
        <v>137</v>
      </c>
      <c r="P111" s="15">
        <f t="shared" si="68"/>
        <v>138</v>
      </c>
      <c r="Q111" s="15">
        <f t="shared" si="68"/>
        <v>139</v>
      </c>
      <c r="R111" s="15">
        <f t="shared" si="68"/>
        <v>140</v>
      </c>
      <c r="S111" s="15">
        <f t="shared" si="68"/>
        <v>141</v>
      </c>
      <c r="T111" s="15">
        <f t="shared" si="68"/>
        <v>142</v>
      </c>
      <c r="U111" s="15">
        <f t="shared" si="68"/>
        <v>143</v>
      </c>
    </row>
    <row r="112" ht="12.75" hidden="1"/>
    <row r="113" spans="7:113" ht="12.75" hidden="1">
      <c r="G113" s="1" t="s">
        <v>46</v>
      </c>
      <c r="H113" s="1" t="s">
        <v>40</v>
      </c>
      <c r="V113" s="1" t="s">
        <v>46</v>
      </c>
      <c r="W113" s="66" t="s">
        <v>51</v>
      </c>
      <c r="AL113" s="66" t="s">
        <v>52</v>
      </c>
      <c r="BA113" s="66" t="s">
        <v>53</v>
      </c>
      <c r="BP113" s="66" t="s">
        <v>54</v>
      </c>
      <c r="CE113" s="66" t="s">
        <v>55</v>
      </c>
      <c r="CT113" s="66" t="s">
        <v>56</v>
      </c>
      <c r="DI113" s="66" t="s">
        <v>57</v>
      </c>
    </row>
    <row r="114" spans="8:126" ht="12.75" hidden="1">
      <c r="H114" s="15" t="s">
        <v>39</v>
      </c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W114" s="15" t="s">
        <v>39</v>
      </c>
      <c r="X114" s="15">
        <f>X85</f>
        <v>100</v>
      </c>
      <c r="Y114" s="15">
        <f aca="true" t="shared" si="69" ref="Y114:AJ114">Y85</f>
        <v>150</v>
      </c>
      <c r="Z114" s="15">
        <f t="shared" si="69"/>
        <v>200</v>
      </c>
      <c r="AA114" s="15">
        <f t="shared" si="69"/>
        <v>250</v>
      </c>
      <c r="AB114" s="15">
        <f t="shared" si="69"/>
        <v>300</v>
      </c>
      <c r="AC114" s="15">
        <f t="shared" si="69"/>
        <v>350</v>
      </c>
      <c r="AD114" s="15">
        <f t="shared" si="69"/>
        <v>400</v>
      </c>
      <c r="AE114" s="15">
        <f t="shared" si="69"/>
        <v>500</v>
      </c>
      <c r="AF114" s="15">
        <f t="shared" si="69"/>
        <v>600</v>
      </c>
      <c r="AG114" s="15">
        <f t="shared" si="69"/>
        <v>700</v>
      </c>
      <c r="AH114" s="15">
        <f t="shared" si="69"/>
        <v>800</v>
      </c>
      <c r="AI114" s="15">
        <f t="shared" si="69"/>
        <v>900</v>
      </c>
      <c r="AJ114" s="15">
        <f t="shared" si="69"/>
        <v>1000</v>
      </c>
      <c r="AL114" s="15" t="s">
        <v>39</v>
      </c>
      <c r="AM114" s="15">
        <f>AM85</f>
        <v>100</v>
      </c>
      <c r="AN114" s="15">
        <f aca="true" t="shared" si="70" ref="AN114:AY114">AN85</f>
        <v>150</v>
      </c>
      <c r="AO114" s="15">
        <f t="shared" si="70"/>
        <v>200</v>
      </c>
      <c r="AP114" s="15">
        <f t="shared" si="70"/>
        <v>250</v>
      </c>
      <c r="AQ114" s="15">
        <f t="shared" si="70"/>
        <v>300</v>
      </c>
      <c r="AR114" s="15">
        <f t="shared" si="70"/>
        <v>350</v>
      </c>
      <c r="AS114" s="15">
        <f t="shared" si="70"/>
        <v>400</v>
      </c>
      <c r="AT114" s="15">
        <f t="shared" si="70"/>
        <v>500</v>
      </c>
      <c r="AU114" s="15">
        <f t="shared" si="70"/>
        <v>600</v>
      </c>
      <c r="AV114" s="15">
        <f t="shared" si="70"/>
        <v>700</v>
      </c>
      <c r="AW114" s="15">
        <f t="shared" si="70"/>
        <v>800</v>
      </c>
      <c r="AX114" s="15">
        <f t="shared" si="70"/>
        <v>900</v>
      </c>
      <c r="AY114" s="15">
        <f t="shared" si="70"/>
        <v>1000</v>
      </c>
      <c r="BA114" s="15" t="s">
        <v>39</v>
      </c>
      <c r="BB114" s="15">
        <f>BB85</f>
        <v>300</v>
      </c>
      <c r="BC114" s="15">
        <f aca="true" t="shared" si="71" ref="BC114:BN114">BC85</f>
        <v>400</v>
      </c>
      <c r="BD114" s="15">
        <f t="shared" si="71"/>
        <v>500</v>
      </c>
      <c r="BE114" s="15">
        <f t="shared" si="71"/>
        <v>600</v>
      </c>
      <c r="BF114" s="15">
        <f t="shared" si="71"/>
        <v>700</v>
      </c>
      <c r="BG114" s="15">
        <f t="shared" si="71"/>
        <v>800</v>
      </c>
      <c r="BH114" s="15">
        <f t="shared" si="71"/>
        <v>900</v>
      </c>
      <c r="BI114" s="15">
        <f t="shared" si="71"/>
        <v>1000</v>
      </c>
      <c r="BJ114" s="15">
        <f t="shared" si="71"/>
        <v>1200</v>
      </c>
      <c r="BK114" s="15">
        <f t="shared" si="71"/>
        <v>1400</v>
      </c>
      <c r="BL114" s="15">
        <f t="shared" si="71"/>
        <v>1600</v>
      </c>
      <c r="BM114" s="15">
        <f t="shared" si="71"/>
        <v>1800</v>
      </c>
      <c r="BN114" s="15">
        <f t="shared" si="71"/>
        <v>2000</v>
      </c>
      <c r="BP114" s="15" t="s">
        <v>39</v>
      </c>
      <c r="BQ114" s="15">
        <f>BQ85</f>
        <v>300</v>
      </c>
      <c r="BR114" s="15">
        <f aca="true" t="shared" si="72" ref="BR114:CC114">BR85</f>
        <v>400</v>
      </c>
      <c r="BS114" s="15">
        <f t="shared" si="72"/>
        <v>500</v>
      </c>
      <c r="BT114" s="15">
        <f t="shared" si="72"/>
        <v>600</v>
      </c>
      <c r="BU114" s="15">
        <f t="shared" si="72"/>
        <v>700</v>
      </c>
      <c r="BV114" s="15">
        <f t="shared" si="72"/>
        <v>800</v>
      </c>
      <c r="BW114" s="15">
        <f t="shared" si="72"/>
        <v>900</v>
      </c>
      <c r="BX114" s="15">
        <f t="shared" si="72"/>
        <v>1000</v>
      </c>
      <c r="BY114" s="15">
        <f t="shared" si="72"/>
        <v>1200</v>
      </c>
      <c r="BZ114" s="15">
        <f t="shared" si="72"/>
        <v>1400</v>
      </c>
      <c r="CA114" s="15">
        <f t="shared" si="72"/>
        <v>1600</v>
      </c>
      <c r="CB114" s="15">
        <f t="shared" si="72"/>
        <v>1800</v>
      </c>
      <c r="CC114" s="15">
        <f t="shared" si="72"/>
        <v>2000</v>
      </c>
      <c r="CE114" s="15" t="s">
        <v>58</v>
      </c>
      <c r="CF114" s="55">
        <f>CF85</f>
        <v>150</v>
      </c>
      <c r="CG114" s="55">
        <f aca="true" t="shared" si="73" ref="CG114:CO114">CG85</f>
        <v>200</v>
      </c>
      <c r="CH114" s="55">
        <f t="shared" si="73"/>
        <v>250</v>
      </c>
      <c r="CI114" s="55">
        <f t="shared" si="73"/>
        <v>300</v>
      </c>
      <c r="CJ114" s="55">
        <f t="shared" si="73"/>
        <v>350</v>
      </c>
      <c r="CK114" s="55">
        <f t="shared" si="73"/>
        <v>400</v>
      </c>
      <c r="CL114" s="55">
        <f t="shared" si="73"/>
        <v>450</v>
      </c>
      <c r="CM114" s="55">
        <f t="shared" si="73"/>
        <v>500</v>
      </c>
      <c r="CN114" s="55">
        <f t="shared" si="73"/>
        <v>550</v>
      </c>
      <c r="CO114" s="55">
        <f t="shared" si="73"/>
        <v>600</v>
      </c>
      <c r="CP114" s="15"/>
      <c r="CQ114" s="15"/>
      <c r="CR114" s="15"/>
      <c r="CT114" s="15" t="s">
        <v>39</v>
      </c>
      <c r="CU114" s="15">
        <f>CU85</f>
        <v>300</v>
      </c>
      <c r="CV114" s="15">
        <f aca="true" t="shared" si="74" ref="CV114:DF114">CV85</f>
        <v>400</v>
      </c>
      <c r="CW114" s="15">
        <f t="shared" si="74"/>
        <v>500</v>
      </c>
      <c r="CX114" s="15">
        <f t="shared" si="74"/>
        <v>600</v>
      </c>
      <c r="CY114" s="15">
        <f t="shared" si="74"/>
        <v>700</v>
      </c>
      <c r="CZ114" s="15">
        <f t="shared" si="74"/>
        <v>800</v>
      </c>
      <c r="DA114" s="15">
        <f t="shared" si="74"/>
        <v>900</v>
      </c>
      <c r="DB114" s="15">
        <f t="shared" si="74"/>
        <v>1000</v>
      </c>
      <c r="DC114" s="15">
        <f t="shared" si="74"/>
        <v>1100</v>
      </c>
      <c r="DD114" s="15">
        <f t="shared" si="74"/>
        <v>1200</v>
      </c>
      <c r="DE114" s="15">
        <f t="shared" si="74"/>
        <v>1500</v>
      </c>
      <c r="DF114" s="15">
        <f t="shared" si="74"/>
        <v>2000</v>
      </c>
      <c r="DG114" s="15"/>
      <c r="DI114" s="15" t="s">
        <v>39</v>
      </c>
      <c r="DJ114" s="15">
        <f>DJ85</f>
        <v>300</v>
      </c>
      <c r="DK114" s="15">
        <f aca="true" t="shared" si="75" ref="DK114:DU114">DK85</f>
        <v>400</v>
      </c>
      <c r="DL114" s="15">
        <f t="shared" si="75"/>
        <v>500</v>
      </c>
      <c r="DM114" s="15">
        <f t="shared" si="75"/>
        <v>600</v>
      </c>
      <c r="DN114" s="15">
        <f t="shared" si="75"/>
        <v>700</v>
      </c>
      <c r="DO114" s="15">
        <f t="shared" si="75"/>
        <v>800</v>
      </c>
      <c r="DP114" s="15">
        <f t="shared" si="75"/>
        <v>900</v>
      </c>
      <c r="DQ114" s="15">
        <f t="shared" si="75"/>
        <v>1000</v>
      </c>
      <c r="DR114" s="15">
        <f t="shared" si="75"/>
        <v>1100</v>
      </c>
      <c r="DS114" s="15">
        <f t="shared" si="75"/>
        <v>1200</v>
      </c>
      <c r="DT114" s="15">
        <f t="shared" si="75"/>
        <v>1500</v>
      </c>
      <c r="DU114" s="15">
        <f t="shared" si="75"/>
        <v>2000</v>
      </c>
      <c r="DV114" s="15"/>
    </row>
    <row r="115" spans="8:126" ht="12.75" hidden="1">
      <c r="H115" s="15"/>
      <c r="I115" s="51">
        <f aca="true" t="shared" si="76" ref="I115:I122">INDEX($W$114:$DV$125,$G86+1,I$84+1)</f>
        <v>80</v>
      </c>
      <c r="J115" s="52">
        <f aca="true" t="shared" si="77" ref="J115:U115">INDEX($W$114:$DV$125,$G86+1,J$84+1)</f>
        <v>80</v>
      </c>
      <c r="K115" s="52">
        <f t="shared" si="77"/>
        <v>80</v>
      </c>
      <c r="L115" s="52">
        <f t="shared" si="77"/>
        <v>80</v>
      </c>
      <c r="M115" s="52">
        <f t="shared" si="77"/>
        <v>80</v>
      </c>
      <c r="N115" s="52">
        <f t="shared" si="77"/>
        <v>80</v>
      </c>
      <c r="O115" s="52">
        <f t="shared" si="77"/>
        <v>80</v>
      </c>
      <c r="P115" s="52">
        <f t="shared" si="77"/>
        <v>80</v>
      </c>
      <c r="Q115" s="52">
        <f t="shared" si="77"/>
        <v>80</v>
      </c>
      <c r="R115" s="52">
        <f t="shared" si="77"/>
        <v>80</v>
      </c>
      <c r="S115" s="52">
        <f t="shared" si="77"/>
        <v>80</v>
      </c>
      <c r="T115" s="52">
        <f t="shared" si="77"/>
        <v>80</v>
      </c>
      <c r="U115" s="52">
        <f t="shared" si="77"/>
        <v>80</v>
      </c>
      <c r="W115" s="15">
        <f>W86</f>
        <v>80</v>
      </c>
      <c r="X115" s="29">
        <v>0</v>
      </c>
      <c r="Y115" s="29">
        <v>0</v>
      </c>
      <c r="Z115" s="29">
        <v>1</v>
      </c>
      <c r="AA115" s="29">
        <v>0</v>
      </c>
      <c r="AB115" s="29">
        <v>1</v>
      </c>
      <c r="AC115" s="29">
        <v>0</v>
      </c>
      <c r="AD115" s="29">
        <v>0</v>
      </c>
      <c r="AE115" s="29">
        <v>0</v>
      </c>
      <c r="AF115" s="29">
        <v>0</v>
      </c>
      <c r="AG115" s="29">
        <v>0</v>
      </c>
      <c r="AH115" s="29">
        <v>0</v>
      </c>
      <c r="AI115" s="29">
        <v>0</v>
      </c>
      <c r="AJ115" s="29">
        <v>0</v>
      </c>
      <c r="AL115" s="15">
        <f>AL86</f>
        <v>80</v>
      </c>
      <c r="AM115" s="29">
        <v>0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BA115" s="15">
        <f>BA86</f>
        <v>75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0</v>
      </c>
      <c r="BI115" s="29">
        <v>0</v>
      </c>
      <c r="BJ115" s="29">
        <v>0</v>
      </c>
      <c r="BK115" s="29">
        <v>0</v>
      </c>
      <c r="BL115" s="29">
        <v>0</v>
      </c>
      <c r="BM115" s="29">
        <v>0</v>
      </c>
      <c r="BN115" s="29">
        <v>0</v>
      </c>
      <c r="BP115" s="15">
        <f>BP86</f>
        <v>75</v>
      </c>
      <c r="BQ115" s="29">
        <v>0</v>
      </c>
      <c r="BR115" s="29">
        <v>0</v>
      </c>
      <c r="BS115" s="29">
        <v>0</v>
      </c>
      <c r="BT115" s="29">
        <v>0</v>
      </c>
      <c r="BU115" s="29">
        <v>0</v>
      </c>
      <c r="BV115" s="29">
        <v>0</v>
      </c>
      <c r="BW115" s="29">
        <v>0</v>
      </c>
      <c r="BX115" s="29">
        <v>0</v>
      </c>
      <c r="BY115" s="29">
        <v>0</v>
      </c>
      <c r="BZ115" s="29">
        <v>0</v>
      </c>
      <c r="CA115" s="29">
        <v>0</v>
      </c>
      <c r="CB115" s="29">
        <v>0</v>
      </c>
      <c r="CC115" s="29">
        <v>0</v>
      </c>
      <c r="CE115" s="15"/>
      <c r="CF115" s="55">
        <v>1</v>
      </c>
      <c r="CG115" s="55">
        <v>1</v>
      </c>
      <c r="CH115" s="55">
        <v>1</v>
      </c>
      <c r="CI115" s="55">
        <v>1</v>
      </c>
      <c r="CJ115" s="55">
        <v>0</v>
      </c>
      <c r="CK115" s="55">
        <v>1</v>
      </c>
      <c r="CL115" s="55">
        <v>0</v>
      </c>
      <c r="CM115" s="55">
        <v>0</v>
      </c>
      <c r="CN115" s="55">
        <v>0</v>
      </c>
      <c r="CO115" s="55">
        <v>0</v>
      </c>
      <c r="CP115" s="55"/>
      <c r="CQ115" s="55"/>
      <c r="CR115" s="55"/>
      <c r="CT115" s="15">
        <f>CT86</f>
        <v>200</v>
      </c>
      <c r="CU115" s="55">
        <v>0</v>
      </c>
      <c r="CV115" s="55">
        <v>0</v>
      </c>
      <c r="CW115" s="55">
        <v>0</v>
      </c>
      <c r="CX115" s="55">
        <v>0</v>
      </c>
      <c r="CY115" s="55">
        <v>0</v>
      </c>
      <c r="CZ115" s="55">
        <v>0</v>
      </c>
      <c r="DA115" s="55">
        <v>0</v>
      </c>
      <c r="DB115" s="55">
        <v>0</v>
      </c>
      <c r="DC115" s="55">
        <v>0</v>
      </c>
      <c r="DD115" s="55">
        <v>0</v>
      </c>
      <c r="DE115" s="55">
        <v>0</v>
      </c>
      <c r="DF115" s="55">
        <v>0</v>
      </c>
      <c r="DG115" s="55"/>
      <c r="DI115" s="15">
        <f>DI86</f>
        <v>200</v>
      </c>
      <c r="DJ115" s="55">
        <v>0</v>
      </c>
      <c r="DK115" s="55">
        <v>0</v>
      </c>
      <c r="DL115" s="55">
        <v>0</v>
      </c>
      <c r="DM115" s="55">
        <v>0</v>
      </c>
      <c r="DN115" s="55">
        <v>0</v>
      </c>
      <c r="DO115" s="55">
        <v>0</v>
      </c>
      <c r="DP115" s="55">
        <v>0</v>
      </c>
      <c r="DQ115" s="55">
        <v>0</v>
      </c>
      <c r="DR115" s="55">
        <v>0</v>
      </c>
      <c r="DS115" s="55">
        <v>0</v>
      </c>
      <c r="DT115" s="55">
        <v>0</v>
      </c>
      <c r="DU115" s="55">
        <v>0</v>
      </c>
      <c r="DV115" s="55"/>
    </row>
    <row r="116" spans="8:126" ht="12.75" hidden="1">
      <c r="H116" s="15"/>
      <c r="I116" s="52">
        <f t="shared" si="76"/>
        <v>100</v>
      </c>
      <c r="J116" s="52">
        <f aca="true" t="shared" si="78" ref="J116:U116">INDEX($W$114:$DV$125,$G87+1,J$84+1)</f>
        <v>100</v>
      </c>
      <c r="K116" s="52">
        <f t="shared" si="78"/>
        <v>100</v>
      </c>
      <c r="L116" s="52">
        <f t="shared" si="78"/>
        <v>100</v>
      </c>
      <c r="M116" s="52">
        <f t="shared" si="78"/>
        <v>100</v>
      </c>
      <c r="N116" s="52">
        <f t="shared" si="78"/>
        <v>100</v>
      </c>
      <c r="O116" s="52">
        <f t="shared" si="78"/>
        <v>100</v>
      </c>
      <c r="P116" s="52">
        <f t="shared" si="78"/>
        <v>100</v>
      </c>
      <c r="Q116" s="52">
        <f t="shared" si="78"/>
        <v>100</v>
      </c>
      <c r="R116" s="52">
        <f t="shared" si="78"/>
        <v>100</v>
      </c>
      <c r="S116" s="52">
        <f t="shared" si="78"/>
        <v>100</v>
      </c>
      <c r="T116" s="52">
        <f t="shared" si="78"/>
        <v>100</v>
      </c>
      <c r="U116" s="52">
        <f t="shared" si="78"/>
        <v>100</v>
      </c>
      <c r="W116" s="15">
        <f aca="true" t="shared" si="79" ref="W116:W125">W87</f>
        <v>100</v>
      </c>
      <c r="X116" s="29">
        <v>0</v>
      </c>
      <c r="Y116" s="29">
        <v>0</v>
      </c>
      <c r="Z116" s="29">
        <v>1</v>
      </c>
      <c r="AA116" s="29">
        <v>1</v>
      </c>
      <c r="AB116" s="29">
        <v>1</v>
      </c>
      <c r="AC116" s="29">
        <v>1</v>
      </c>
      <c r="AD116" s="29">
        <v>1</v>
      </c>
      <c r="AE116" s="29">
        <v>1</v>
      </c>
      <c r="AF116" s="29">
        <v>1</v>
      </c>
      <c r="AG116" s="29">
        <v>1</v>
      </c>
      <c r="AH116" s="29">
        <v>1</v>
      </c>
      <c r="AI116" s="29">
        <v>1</v>
      </c>
      <c r="AJ116" s="29">
        <v>1</v>
      </c>
      <c r="AL116" s="15">
        <f aca="true" t="shared" si="80" ref="AL116:AL125">AL87</f>
        <v>100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BA116" s="15">
        <f aca="true" t="shared" si="81" ref="BA116:BA123">BA87</f>
        <v>100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0</v>
      </c>
      <c r="BI116" s="29">
        <v>0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P116" s="15">
        <f aca="true" t="shared" si="82" ref="BP116:BP123">BP87</f>
        <v>100</v>
      </c>
      <c r="BQ116" s="29">
        <v>0</v>
      </c>
      <c r="BR116" s="29">
        <v>0</v>
      </c>
      <c r="BS116" s="29">
        <v>0</v>
      </c>
      <c r="BT116" s="29">
        <v>0</v>
      </c>
      <c r="BU116" s="29">
        <v>0</v>
      </c>
      <c r="BV116" s="29">
        <v>0</v>
      </c>
      <c r="BW116" s="29">
        <v>0</v>
      </c>
      <c r="BX116" s="29">
        <v>0</v>
      </c>
      <c r="BY116" s="29">
        <v>0</v>
      </c>
      <c r="BZ116" s="29">
        <v>0</v>
      </c>
      <c r="CA116" s="29">
        <v>0</v>
      </c>
      <c r="CB116" s="29">
        <v>0</v>
      </c>
      <c r="CC116" s="29">
        <v>0</v>
      </c>
      <c r="CE116" s="1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T116" s="15">
        <f aca="true" t="shared" si="83" ref="CT116:CT121">CT87</f>
        <v>300</v>
      </c>
      <c r="CU116" s="55">
        <v>0</v>
      </c>
      <c r="CV116" s="55">
        <v>0</v>
      </c>
      <c r="CW116" s="55">
        <v>0</v>
      </c>
      <c r="CX116" s="55">
        <v>0</v>
      </c>
      <c r="CY116" s="55">
        <v>0</v>
      </c>
      <c r="CZ116" s="55">
        <v>0</v>
      </c>
      <c r="DA116" s="55">
        <v>0</v>
      </c>
      <c r="DB116" s="55">
        <v>0</v>
      </c>
      <c r="DC116" s="55">
        <v>0</v>
      </c>
      <c r="DD116" s="55">
        <v>0</v>
      </c>
      <c r="DE116" s="55">
        <v>0</v>
      </c>
      <c r="DF116" s="55">
        <v>0</v>
      </c>
      <c r="DG116" s="55"/>
      <c r="DI116" s="15">
        <f aca="true" t="shared" si="84" ref="DI116:DI121">DI87</f>
        <v>300</v>
      </c>
      <c r="DJ116" s="55">
        <v>0</v>
      </c>
      <c r="DK116" s="55">
        <v>0</v>
      </c>
      <c r="DL116" s="55">
        <v>0</v>
      </c>
      <c r="DM116" s="55">
        <v>0</v>
      </c>
      <c r="DN116" s="55">
        <v>0</v>
      </c>
      <c r="DO116" s="55">
        <v>0</v>
      </c>
      <c r="DP116" s="55">
        <v>0</v>
      </c>
      <c r="DQ116" s="55">
        <v>0</v>
      </c>
      <c r="DR116" s="55">
        <v>0</v>
      </c>
      <c r="DS116" s="55">
        <v>0</v>
      </c>
      <c r="DT116" s="55">
        <v>0</v>
      </c>
      <c r="DU116" s="55">
        <v>0</v>
      </c>
      <c r="DV116" s="55"/>
    </row>
    <row r="117" spans="8:126" ht="12.75" hidden="1">
      <c r="H117" s="15"/>
      <c r="I117" s="52">
        <f t="shared" si="76"/>
        <v>120</v>
      </c>
      <c r="J117" s="52">
        <f aca="true" t="shared" si="85" ref="J117:U117">INDEX($W$114:$DV$125,$G88+1,J$84+1)</f>
        <v>120</v>
      </c>
      <c r="K117" s="52">
        <f t="shared" si="85"/>
        <v>120</v>
      </c>
      <c r="L117" s="52">
        <f t="shared" si="85"/>
        <v>120</v>
      </c>
      <c r="M117" s="52">
        <f t="shared" si="85"/>
        <v>120</v>
      </c>
      <c r="N117" s="52">
        <f t="shared" si="85"/>
        <v>120</v>
      </c>
      <c r="O117" s="52">
        <f t="shared" si="85"/>
        <v>120</v>
      </c>
      <c r="P117" s="52">
        <f t="shared" si="85"/>
        <v>120</v>
      </c>
      <c r="Q117" s="52">
        <f t="shared" si="85"/>
        <v>120</v>
      </c>
      <c r="R117" s="52">
        <f t="shared" si="85"/>
        <v>120</v>
      </c>
      <c r="S117" s="52">
        <f t="shared" si="85"/>
        <v>120</v>
      </c>
      <c r="T117" s="52">
        <f t="shared" si="85"/>
        <v>120</v>
      </c>
      <c r="U117" s="52">
        <f t="shared" si="85"/>
        <v>120</v>
      </c>
      <c r="W117" s="15">
        <f t="shared" si="79"/>
        <v>120</v>
      </c>
      <c r="X117" s="29">
        <v>0</v>
      </c>
      <c r="Y117" s="29">
        <v>0</v>
      </c>
      <c r="Z117" s="29">
        <v>0</v>
      </c>
      <c r="AA117" s="29">
        <v>0</v>
      </c>
      <c r="AB117" s="29">
        <v>1</v>
      </c>
      <c r="AC117" s="29">
        <v>0</v>
      </c>
      <c r="AD117" s="29">
        <v>1</v>
      </c>
      <c r="AE117" s="29">
        <v>1</v>
      </c>
      <c r="AF117" s="29">
        <v>0</v>
      </c>
      <c r="AG117" s="29">
        <v>0</v>
      </c>
      <c r="AH117" s="29">
        <v>0</v>
      </c>
      <c r="AI117" s="29">
        <v>0</v>
      </c>
      <c r="AJ117" s="29">
        <v>0</v>
      </c>
      <c r="AL117" s="15">
        <f t="shared" si="80"/>
        <v>120</v>
      </c>
      <c r="AM117" s="29">
        <v>0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BA117" s="15">
        <f t="shared" si="81"/>
        <v>150</v>
      </c>
      <c r="BB117" s="29">
        <v>0</v>
      </c>
      <c r="BC117" s="29">
        <v>0</v>
      </c>
      <c r="BD117" s="29">
        <v>0</v>
      </c>
      <c r="BE117" s="29">
        <v>0</v>
      </c>
      <c r="BF117" s="29">
        <v>0</v>
      </c>
      <c r="BG117" s="29">
        <v>0</v>
      </c>
      <c r="BH117" s="29">
        <v>0</v>
      </c>
      <c r="BI117" s="29">
        <v>0</v>
      </c>
      <c r="BJ117" s="29">
        <v>0</v>
      </c>
      <c r="BK117" s="29">
        <v>0</v>
      </c>
      <c r="BL117" s="29">
        <v>0</v>
      </c>
      <c r="BM117" s="29">
        <v>0</v>
      </c>
      <c r="BN117" s="29">
        <v>0</v>
      </c>
      <c r="BP117" s="15">
        <f t="shared" si="82"/>
        <v>150</v>
      </c>
      <c r="BQ117" s="29">
        <v>0</v>
      </c>
      <c r="BR117" s="29">
        <v>0</v>
      </c>
      <c r="BS117" s="29">
        <v>0</v>
      </c>
      <c r="BT117" s="29">
        <v>0</v>
      </c>
      <c r="BU117" s="29">
        <v>0</v>
      </c>
      <c r="BV117" s="29">
        <v>0</v>
      </c>
      <c r="BW117" s="29">
        <v>0</v>
      </c>
      <c r="BX117" s="29">
        <v>0</v>
      </c>
      <c r="BY117" s="29">
        <v>0</v>
      </c>
      <c r="BZ117" s="29">
        <v>0</v>
      </c>
      <c r="CA117" s="29">
        <v>0</v>
      </c>
      <c r="CB117" s="29">
        <v>0</v>
      </c>
      <c r="CC117" s="29">
        <v>0</v>
      </c>
      <c r="CE117" s="1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T117" s="15">
        <f t="shared" si="83"/>
        <v>400</v>
      </c>
      <c r="CU117" s="55">
        <v>0</v>
      </c>
      <c r="CV117" s="55">
        <v>0</v>
      </c>
      <c r="CW117" s="55">
        <v>0</v>
      </c>
      <c r="CX117" s="55">
        <v>0</v>
      </c>
      <c r="CY117" s="55">
        <v>0</v>
      </c>
      <c r="CZ117" s="55">
        <v>0</v>
      </c>
      <c r="DA117" s="55">
        <v>0</v>
      </c>
      <c r="DB117" s="55">
        <v>0</v>
      </c>
      <c r="DC117" s="55">
        <v>0</v>
      </c>
      <c r="DD117" s="55">
        <v>0</v>
      </c>
      <c r="DE117" s="55">
        <v>0</v>
      </c>
      <c r="DF117" s="55">
        <v>0</v>
      </c>
      <c r="DG117" s="55"/>
      <c r="DI117" s="15">
        <f t="shared" si="84"/>
        <v>400</v>
      </c>
      <c r="DJ117" s="55">
        <v>0</v>
      </c>
      <c r="DK117" s="55">
        <v>0</v>
      </c>
      <c r="DL117" s="55">
        <v>0</v>
      </c>
      <c r="DM117" s="55">
        <v>0</v>
      </c>
      <c r="DN117" s="55">
        <v>0</v>
      </c>
      <c r="DO117" s="55">
        <v>0</v>
      </c>
      <c r="DP117" s="55">
        <v>0</v>
      </c>
      <c r="DQ117" s="55">
        <v>0</v>
      </c>
      <c r="DR117" s="55">
        <v>0</v>
      </c>
      <c r="DS117" s="55">
        <v>0</v>
      </c>
      <c r="DT117" s="55">
        <v>0</v>
      </c>
      <c r="DU117" s="55">
        <v>0</v>
      </c>
      <c r="DV117" s="55"/>
    </row>
    <row r="118" spans="8:126" ht="12.75" hidden="1">
      <c r="H118" s="15"/>
      <c r="I118" s="52">
        <f t="shared" si="76"/>
        <v>150</v>
      </c>
      <c r="J118" s="52">
        <f aca="true" t="shared" si="86" ref="J118:U118">INDEX($W$114:$DV$125,$G89+1,J$84+1)</f>
        <v>150</v>
      </c>
      <c r="K118" s="52">
        <f t="shared" si="86"/>
        <v>150</v>
      </c>
      <c r="L118" s="52">
        <f t="shared" si="86"/>
        <v>150</v>
      </c>
      <c r="M118" s="52">
        <f t="shared" si="86"/>
        <v>150</v>
      </c>
      <c r="N118" s="52">
        <f t="shared" si="86"/>
        <v>150</v>
      </c>
      <c r="O118" s="52">
        <f t="shared" si="86"/>
        <v>150</v>
      </c>
      <c r="P118" s="52">
        <f t="shared" si="86"/>
        <v>150</v>
      </c>
      <c r="Q118" s="52">
        <f t="shared" si="86"/>
        <v>150</v>
      </c>
      <c r="R118" s="52">
        <f t="shared" si="86"/>
        <v>150</v>
      </c>
      <c r="S118" s="52">
        <f t="shared" si="86"/>
        <v>150</v>
      </c>
      <c r="T118" s="52">
        <f t="shared" si="86"/>
        <v>150</v>
      </c>
      <c r="U118" s="52">
        <f t="shared" si="86"/>
        <v>150</v>
      </c>
      <c r="W118" s="15">
        <f t="shared" si="79"/>
        <v>150</v>
      </c>
      <c r="X118" s="29">
        <v>0</v>
      </c>
      <c r="Y118" s="29">
        <v>0</v>
      </c>
      <c r="Z118" s="29">
        <v>1</v>
      </c>
      <c r="AA118" s="29">
        <v>1</v>
      </c>
      <c r="AB118" s="29">
        <v>1</v>
      </c>
      <c r="AC118" s="29">
        <v>1</v>
      </c>
      <c r="AD118" s="29">
        <v>1</v>
      </c>
      <c r="AE118" s="29">
        <v>1</v>
      </c>
      <c r="AF118" s="29">
        <v>1</v>
      </c>
      <c r="AG118" s="29">
        <v>1</v>
      </c>
      <c r="AH118" s="29">
        <v>1</v>
      </c>
      <c r="AI118" s="29">
        <v>1</v>
      </c>
      <c r="AJ118" s="29">
        <v>1</v>
      </c>
      <c r="AL118" s="15">
        <f t="shared" si="80"/>
        <v>150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BA118" s="15">
        <f t="shared" si="81"/>
        <v>200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0</v>
      </c>
      <c r="BI118" s="29">
        <v>0</v>
      </c>
      <c r="BJ118" s="29">
        <v>0</v>
      </c>
      <c r="BK118" s="29">
        <v>0</v>
      </c>
      <c r="BL118" s="29">
        <v>0</v>
      </c>
      <c r="BM118" s="29">
        <v>0</v>
      </c>
      <c r="BN118" s="29">
        <v>0</v>
      </c>
      <c r="BP118" s="15">
        <f t="shared" si="82"/>
        <v>200</v>
      </c>
      <c r="BQ118" s="29">
        <v>0</v>
      </c>
      <c r="BR118" s="29">
        <v>0</v>
      </c>
      <c r="BS118" s="29">
        <v>0</v>
      </c>
      <c r="BT118" s="29">
        <v>0</v>
      </c>
      <c r="BU118" s="29">
        <v>0</v>
      </c>
      <c r="BV118" s="29">
        <v>0</v>
      </c>
      <c r="BW118" s="29">
        <v>0</v>
      </c>
      <c r="BX118" s="29">
        <v>0</v>
      </c>
      <c r="BY118" s="29">
        <v>0</v>
      </c>
      <c r="BZ118" s="29">
        <v>0</v>
      </c>
      <c r="CA118" s="29">
        <v>0</v>
      </c>
      <c r="CB118" s="29">
        <v>0</v>
      </c>
      <c r="CC118" s="29">
        <v>0</v>
      </c>
      <c r="CE118" s="1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T118" s="15">
        <f t="shared" si="83"/>
        <v>500</v>
      </c>
      <c r="CU118" s="55">
        <v>0</v>
      </c>
      <c r="CV118" s="55">
        <v>0</v>
      </c>
      <c r="CW118" s="55">
        <v>0</v>
      </c>
      <c r="CX118" s="55">
        <v>0</v>
      </c>
      <c r="CY118" s="55">
        <v>0</v>
      </c>
      <c r="CZ118" s="55">
        <v>0</v>
      </c>
      <c r="DA118" s="55">
        <v>0</v>
      </c>
      <c r="DB118" s="55">
        <v>0</v>
      </c>
      <c r="DC118" s="55">
        <v>0</v>
      </c>
      <c r="DD118" s="55">
        <v>0</v>
      </c>
      <c r="DE118" s="55">
        <v>0</v>
      </c>
      <c r="DF118" s="55">
        <v>0</v>
      </c>
      <c r="DG118" s="55"/>
      <c r="DI118" s="15">
        <f t="shared" si="84"/>
        <v>500</v>
      </c>
      <c r="DJ118" s="55">
        <v>0</v>
      </c>
      <c r="DK118" s="55">
        <v>0</v>
      </c>
      <c r="DL118" s="55">
        <v>0</v>
      </c>
      <c r="DM118" s="55">
        <v>0</v>
      </c>
      <c r="DN118" s="55">
        <v>0</v>
      </c>
      <c r="DO118" s="55">
        <v>0</v>
      </c>
      <c r="DP118" s="55">
        <v>0</v>
      </c>
      <c r="DQ118" s="55">
        <v>0</v>
      </c>
      <c r="DR118" s="55">
        <v>0</v>
      </c>
      <c r="DS118" s="55">
        <v>0</v>
      </c>
      <c r="DT118" s="55">
        <v>0</v>
      </c>
      <c r="DU118" s="55">
        <v>0</v>
      </c>
      <c r="DV118" s="55"/>
    </row>
    <row r="119" spans="8:126" ht="12.75" hidden="1">
      <c r="H119" s="15"/>
      <c r="I119" s="52">
        <f t="shared" si="76"/>
        <v>200</v>
      </c>
      <c r="J119" s="52">
        <f aca="true" t="shared" si="87" ref="J119:U119">INDEX($W$114:$DV$125,$G90+1,J$84+1)</f>
        <v>200</v>
      </c>
      <c r="K119" s="52">
        <f t="shared" si="87"/>
        <v>200</v>
      </c>
      <c r="L119" s="52">
        <f t="shared" si="87"/>
        <v>200</v>
      </c>
      <c r="M119" s="52">
        <f t="shared" si="87"/>
        <v>200</v>
      </c>
      <c r="N119" s="52">
        <f t="shared" si="87"/>
        <v>200</v>
      </c>
      <c r="O119" s="52">
        <f t="shared" si="87"/>
        <v>200</v>
      </c>
      <c r="P119" s="52">
        <f t="shared" si="87"/>
        <v>200</v>
      </c>
      <c r="Q119" s="52">
        <f t="shared" si="87"/>
        <v>200</v>
      </c>
      <c r="R119" s="52">
        <f t="shared" si="87"/>
        <v>200</v>
      </c>
      <c r="S119" s="52">
        <f t="shared" si="87"/>
        <v>200</v>
      </c>
      <c r="T119" s="52">
        <f t="shared" si="87"/>
        <v>200</v>
      </c>
      <c r="U119" s="52">
        <f t="shared" si="87"/>
        <v>200</v>
      </c>
      <c r="W119" s="15">
        <f t="shared" si="79"/>
        <v>200</v>
      </c>
      <c r="X119" s="29">
        <v>0</v>
      </c>
      <c r="Y119" s="29">
        <v>0</v>
      </c>
      <c r="Z119" s="29">
        <v>1</v>
      </c>
      <c r="AA119" s="29">
        <v>0</v>
      </c>
      <c r="AB119" s="29">
        <v>1</v>
      </c>
      <c r="AC119" s="29">
        <v>0</v>
      </c>
      <c r="AD119" s="29">
        <v>1</v>
      </c>
      <c r="AE119" s="29">
        <v>1</v>
      </c>
      <c r="AF119" s="29">
        <v>1</v>
      </c>
      <c r="AG119" s="29">
        <v>1</v>
      </c>
      <c r="AH119" s="29">
        <v>1</v>
      </c>
      <c r="AI119" s="29">
        <v>1</v>
      </c>
      <c r="AJ119" s="29">
        <v>1</v>
      </c>
      <c r="AL119" s="15">
        <f t="shared" si="80"/>
        <v>200</v>
      </c>
      <c r="AM119" s="29">
        <v>0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BA119" s="15">
        <f t="shared" si="81"/>
        <v>250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0</v>
      </c>
      <c r="BI119" s="29">
        <v>0</v>
      </c>
      <c r="BJ119" s="29">
        <v>0</v>
      </c>
      <c r="BK119" s="29">
        <v>0</v>
      </c>
      <c r="BL119" s="29">
        <v>0</v>
      </c>
      <c r="BM119" s="29">
        <v>0</v>
      </c>
      <c r="BN119" s="29">
        <v>0</v>
      </c>
      <c r="BP119" s="15">
        <f t="shared" si="82"/>
        <v>250</v>
      </c>
      <c r="BQ119" s="29">
        <v>0</v>
      </c>
      <c r="BR119" s="29">
        <v>0</v>
      </c>
      <c r="BS119" s="29">
        <v>0</v>
      </c>
      <c r="BT119" s="29">
        <v>0</v>
      </c>
      <c r="BU119" s="29">
        <v>0</v>
      </c>
      <c r="BV119" s="29">
        <v>0</v>
      </c>
      <c r="BW119" s="29">
        <v>0</v>
      </c>
      <c r="BX119" s="29">
        <v>0</v>
      </c>
      <c r="BY119" s="29">
        <v>0</v>
      </c>
      <c r="BZ119" s="29">
        <v>0</v>
      </c>
      <c r="CA119" s="29">
        <v>0</v>
      </c>
      <c r="CB119" s="29">
        <v>0</v>
      </c>
      <c r="CC119" s="29">
        <v>0</v>
      </c>
      <c r="CE119" s="1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T119" s="15">
        <f t="shared" si="83"/>
        <v>600</v>
      </c>
      <c r="CU119" s="55">
        <v>0</v>
      </c>
      <c r="CV119" s="55">
        <v>0</v>
      </c>
      <c r="CW119" s="55">
        <v>0</v>
      </c>
      <c r="CX119" s="55">
        <v>0</v>
      </c>
      <c r="CY119" s="55">
        <v>0</v>
      </c>
      <c r="CZ119" s="55">
        <v>0</v>
      </c>
      <c r="DA119" s="55">
        <v>0</v>
      </c>
      <c r="DB119" s="55">
        <v>0</v>
      </c>
      <c r="DC119" s="55">
        <v>0</v>
      </c>
      <c r="DD119" s="55">
        <v>0</v>
      </c>
      <c r="DE119" s="55">
        <v>0</v>
      </c>
      <c r="DF119" s="55">
        <v>0</v>
      </c>
      <c r="DG119" s="55"/>
      <c r="DI119" s="15">
        <f t="shared" si="84"/>
        <v>600</v>
      </c>
      <c r="DJ119" s="55">
        <v>0</v>
      </c>
      <c r="DK119" s="55">
        <v>0</v>
      </c>
      <c r="DL119" s="55">
        <v>0</v>
      </c>
      <c r="DM119" s="55">
        <v>0</v>
      </c>
      <c r="DN119" s="55">
        <v>0</v>
      </c>
      <c r="DO119" s="55">
        <v>0</v>
      </c>
      <c r="DP119" s="55">
        <v>0</v>
      </c>
      <c r="DQ119" s="55">
        <v>0</v>
      </c>
      <c r="DR119" s="55">
        <v>0</v>
      </c>
      <c r="DS119" s="55">
        <v>0</v>
      </c>
      <c r="DT119" s="55">
        <v>0</v>
      </c>
      <c r="DU119" s="55">
        <v>0</v>
      </c>
      <c r="DV119" s="55"/>
    </row>
    <row r="120" spans="8:126" ht="12.75" hidden="1">
      <c r="H120" s="15"/>
      <c r="I120" s="52">
        <f t="shared" si="76"/>
        <v>250</v>
      </c>
      <c r="J120" s="52">
        <f aca="true" t="shared" si="88" ref="J120:U120">INDEX($W$114:$DV$125,$G91+1,J$84+1)</f>
        <v>250</v>
      </c>
      <c r="K120" s="52">
        <f t="shared" si="88"/>
        <v>250</v>
      </c>
      <c r="L120" s="52">
        <f t="shared" si="88"/>
        <v>250</v>
      </c>
      <c r="M120" s="52">
        <f t="shared" si="88"/>
        <v>250</v>
      </c>
      <c r="N120" s="52">
        <f t="shared" si="88"/>
        <v>250</v>
      </c>
      <c r="O120" s="52">
        <f t="shared" si="88"/>
        <v>250</v>
      </c>
      <c r="P120" s="52">
        <f t="shared" si="88"/>
        <v>250</v>
      </c>
      <c r="Q120" s="52">
        <f t="shared" si="88"/>
        <v>250</v>
      </c>
      <c r="R120" s="52">
        <f t="shared" si="88"/>
        <v>250</v>
      </c>
      <c r="S120" s="52">
        <f t="shared" si="88"/>
        <v>250</v>
      </c>
      <c r="T120" s="52">
        <f t="shared" si="88"/>
        <v>250</v>
      </c>
      <c r="U120" s="52">
        <f t="shared" si="88"/>
        <v>250</v>
      </c>
      <c r="W120" s="15">
        <f t="shared" si="79"/>
        <v>250</v>
      </c>
      <c r="X120" s="29">
        <v>0</v>
      </c>
      <c r="Y120" s="29">
        <v>0</v>
      </c>
      <c r="Z120" s="29">
        <v>0</v>
      </c>
      <c r="AA120" s="29">
        <v>0</v>
      </c>
      <c r="AB120" s="29">
        <v>0</v>
      </c>
      <c r="AC120" s="29">
        <v>0</v>
      </c>
      <c r="AD120" s="29">
        <v>0</v>
      </c>
      <c r="AE120" s="29">
        <v>0</v>
      </c>
      <c r="AF120" s="29">
        <v>0</v>
      </c>
      <c r="AG120" s="29">
        <v>0</v>
      </c>
      <c r="AH120" s="29">
        <v>0</v>
      </c>
      <c r="AI120" s="29">
        <v>0</v>
      </c>
      <c r="AJ120" s="29">
        <v>0</v>
      </c>
      <c r="AL120" s="15">
        <f t="shared" si="80"/>
        <v>250</v>
      </c>
      <c r="AM120" s="29">
        <v>0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BA120" s="15">
        <f t="shared" si="81"/>
        <v>300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0</v>
      </c>
      <c r="BI120" s="29">
        <v>0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P120" s="15">
        <f t="shared" si="82"/>
        <v>300</v>
      </c>
      <c r="BQ120" s="29">
        <v>0</v>
      </c>
      <c r="BR120" s="29">
        <v>0</v>
      </c>
      <c r="BS120" s="29">
        <v>0</v>
      </c>
      <c r="BT120" s="29">
        <v>0</v>
      </c>
      <c r="BU120" s="29">
        <v>0</v>
      </c>
      <c r="BV120" s="29">
        <v>0</v>
      </c>
      <c r="BW120" s="29">
        <v>0</v>
      </c>
      <c r="BX120" s="29">
        <v>0</v>
      </c>
      <c r="BY120" s="29">
        <v>0</v>
      </c>
      <c r="BZ120" s="29">
        <v>0</v>
      </c>
      <c r="CA120" s="29">
        <v>0</v>
      </c>
      <c r="CB120" s="29">
        <v>0</v>
      </c>
      <c r="CC120" s="29">
        <v>0</v>
      </c>
      <c r="CE120" s="1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T120" s="15">
        <f t="shared" si="83"/>
        <v>800</v>
      </c>
      <c r="CU120" s="55">
        <v>0</v>
      </c>
      <c r="CV120" s="55">
        <v>0</v>
      </c>
      <c r="CW120" s="55">
        <v>0</v>
      </c>
      <c r="CX120" s="55">
        <v>0</v>
      </c>
      <c r="CY120" s="55">
        <v>0</v>
      </c>
      <c r="CZ120" s="55">
        <v>0</v>
      </c>
      <c r="DA120" s="55">
        <v>0</v>
      </c>
      <c r="DB120" s="55">
        <v>0</v>
      </c>
      <c r="DC120" s="55">
        <v>0</v>
      </c>
      <c r="DD120" s="55">
        <v>0</v>
      </c>
      <c r="DE120" s="55">
        <v>0</v>
      </c>
      <c r="DF120" s="55">
        <v>0</v>
      </c>
      <c r="DG120" s="55"/>
      <c r="DI120" s="15">
        <f t="shared" si="84"/>
        <v>800</v>
      </c>
      <c r="DJ120" s="55">
        <v>0</v>
      </c>
      <c r="DK120" s="55">
        <v>0</v>
      </c>
      <c r="DL120" s="55">
        <v>0</v>
      </c>
      <c r="DM120" s="55">
        <v>0</v>
      </c>
      <c r="DN120" s="55">
        <v>0</v>
      </c>
      <c r="DO120" s="55">
        <v>0</v>
      </c>
      <c r="DP120" s="55">
        <v>0</v>
      </c>
      <c r="DQ120" s="55">
        <v>0</v>
      </c>
      <c r="DR120" s="55">
        <v>0</v>
      </c>
      <c r="DS120" s="55">
        <v>0</v>
      </c>
      <c r="DT120" s="55">
        <v>0</v>
      </c>
      <c r="DU120" s="55">
        <v>0</v>
      </c>
      <c r="DV120" s="55"/>
    </row>
    <row r="121" spans="8:126" ht="12.75" hidden="1">
      <c r="H121" s="15"/>
      <c r="I121" s="52">
        <f t="shared" si="76"/>
        <v>300</v>
      </c>
      <c r="J121" s="52">
        <f aca="true" t="shared" si="89" ref="J121:U121">INDEX($W$114:$DV$125,$G92+1,J$84+1)</f>
        <v>300</v>
      </c>
      <c r="K121" s="52">
        <f t="shared" si="89"/>
        <v>300</v>
      </c>
      <c r="L121" s="52">
        <f t="shared" si="89"/>
        <v>300</v>
      </c>
      <c r="M121" s="52">
        <f t="shared" si="89"/>
        <v>300</v>
      </c>
      <c r="N121" s="52">
        <f t="shared" si="89"/>
        <v>300</v>
      </c>
      <c r="O121" s="52">
        <f t="shared" si="89"/>
        <v>300</v>
      </c>
      <c r="P121" s="52">
        <f t="shared" si="89"/>
        <v>300</v>
      </c>
      <c r="Q121" s="52">
        <f t="shared" si="89"/>
        <v>300</v>
      </c>
      <c r="R121" s="52">
        <f t="shared" si="89"/>
        <v>300</v>
      </c>
      <c r="S121" s="52">
        <f t="shared" si="89"/>
        <v>300</v>
      </c>
      <c r="T121" s="52">
        <f t="shared" si="89"/>
        <v>300</v>
      </c>
      <c r="U121" s="52">
        <f t="shared" si="89"/>
        <v>300</v>
      </c>
      <c r="W121" s="15">
        <f t="shared" si="79"/>
        <v>300</v>
      </c>
      <c r="X121" s="29">
        <v>0</v>
      </c>
      <c r="Y121" s="29">
        <v>0</v>
      </c>
      <c r="Z121" s="29">
        <v>0</v>
      </c>
      <c r="AA121" s="29">
        <v>0</v>
      </c>
      <c r="AB121" s="29">
        <v>0</v>
      </c>
      <c r="AC121" s="29">
        <v>0</v>
      </c>
      <c r="AD121" s="29">
        <v>1</v>
      </c>
      <c r="AE121" s="29">
        <v>1</v>
      </c>
      <c r="AF121" s="29">
        <v>1</v>
      </c>
      <c r="AG121" s="29">
        <v>1</v>
      </c>
      <c r="AH121" s="29">
        <v>1</v>
      </c>
      <c r="AI121" s="29">
        <v>1</v>
      </c>
      <c r="AJ121" s="29">
        <v>1</v>
      </c>
      <c r="AL121" s="15">
        <f t="shared" si="80"/>
        <v>300</v>
      </c>
      <c r="AM121" s="29">
        <v>0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BA121" s="15">
        <f t="shared" si="81"/>
        <v>400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0</v>
      </c>
      <c r="BI121" s="29">
        <v>0</v>
      </c>
      <c r="BJ121" s="29">
        <v>0</v>
      </c>
      <c r="BK121" s="29">
        <v>0</v>
      </c>
      <c r="BL121" s="29">
        <v>0</v>
      </c>
      <c r="BM121" s="29">
        <v>0</v>
      </c>
      <c r="BN121" s="29">
        <v>0</v>
      </c>
      <c r="BP121" s="15">
        <f t="shared" si="82"/>
        <v>400</v>
      </c>
      <c r="BQ121" s="29">
        <v>0</v>
      </c>
      <c r="BR121" s="29">
        <v>0</v>
      </c>
      <c r="BS121" s="29">
        <v>0</v>
      </c>
      <c r="BT121" s="29">
        <v>0</v>
      </c>
      <c r="BU121" s="29">
        <v>0</v>
      </c>
      <c r="BV121" s="29">
        <v>0</v>
      </c>
      <c r="BW121" s="29">
        <v>0</v>
      </c>
      <c r="BX121" s="29">
        <v>0</v>
      </c>
      <c r="BY121" s="29">
        <v>0</v>
      </c>
      <c r="BZ121" s="29">
        <v>0</v>
      </c>
      <c r="CA121" s="29">
        <v>0</v>
      </c>
      <c r="CB121" s="29">
        <v>0</v>
      </c>
      <c r="CC121" s="29">
        <v>0</v>
      </c>
      <c r="CE121" s="1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T121" s="15">
        <f t="shared" si="83"/>
        <v>1000</v>
      </c>
      <c r="CU121" s="55">
        <v>0</v>
      </c>
      <c r="CV121" s="55">
        <v>0</v>
      </c>
      <c r="CW121" s="55">
        <v>0</v>
      </c>
      <c r="CX121" s="55">
        <v>0</v>
      </c>
      <c r="CY121" s="55">
        <v>0</v>
      </c>
      <c r="CZ121" s="55">
        <v>0</v>
      </c>
      <c r="DA121" s="55">
        <v>0</v>
      </c>
      <c r="DB121" s="55">
        <v>0</v>
      </c>
      <c r="DC121" s="55">
        <v>0</v>
      </c>
      <c r="DD121" s="55">
        <v>0</v>
      </c>
      <c r="DE121" s="55">
        <v>0</v>
      </c>
      <c r="DF121" s="55">
        <v>0</v>
      </c>
      <c r="DG121" s="55"/>
      <c r="DI121" s="15">
        <f t="shared" si="84"/>
        <v>1000</v>
      </c>
      <c r="DJ121" s="55">
        <v>0</v>
      </c>
      <c r="DK121" s="55">
        <v>0</v>
      </c>
      <c r="DL121" s="55">
        <v>0</v>
      </c>
      <c r="DM121" s="55">
        <v>0</v>
      </c>
      <c r="DN121" s="55">
        <v>0</v>
      </c>
      <c r="DO121" s="55">
        <v>0</v>
      </c>
      <c r="DP121" s="55">
        <v>0</v>
      </c>
      <c r="DQ121" s="55">
        <v>0</v>
      </c>
      <c r="DR121" s="55">
        <v>0</v>
      </c>
      <c r="DS121" s="55">
        <v>0</v>
      </c>
      <c r="DT121" s="55">
        <v>0</v>
      </c>
      <c r="DU121" s="55">
        <v>0</v>
      </c>
      <c r="DV121" s="55"/>
    </row>
    <row r="122" spans="8:126" ht="12.75" hidden="1">
      <c r="H122" s="15"/>
      <c r="I122" s="52">
        <f t="shared" si="76"/>
        <v>350</v>
      </c>
      <c r="J122" s="52">
        <f aca="true" t="shared" si="90" ref="J122:U122">INDEX($W$114:$DV$125,$G93+1,J$84+1)</f>
        <v>350</v>
      </c>
      <c r="K122" s="52">
        <f t="shared" si="90"/>
        <v>350</v>
      </c>
      <c r="L122" s="52">
        <f t="shared" si="90"/>
        <v>350</v>
      </c>
      <c r="M122" s="52">
        <f t="shared" si="90"/>
        <v>350</v>
      </c>
      <c r="N122" s="52">
        <f t="shared" si="90"/>
        <v>350</v>
      </c>
      <c r="O122" s="52">
        <f t="shared" si="90"/>
        <v>350</v>
      </c>
      <c r="P122" s="52">
        <f t="shared" si="90"/>
        <v>350</v>
      </c>
      <c r="Q122" s="52">
        <f t="shared" si="90"/>
        <v>350</v>
      </c>
      <c r="R122" s="52">
        <f t="shared" si="90"/>
        <v>350</v>
      </c>
      <c r="S122" s="52">
        <f t="shared" si="90"/>
        <v>350</v>
      </c>
      <c r="T122" s="52">
        <f t="shared" si="90"/>
        <v>350</v>
      </c>
      <c r="U122" s="52">
        <f t="shared" si="90"/>
        <v>350</v>
      </c>
      <c r="W122" s="15">
        <f t="shared" si="79"/>
        <v>350</v>
      </c>
      <c r="X122" s="29">
        <v>0</v>
      </c>
      <c r="Y122" s="29">
        <v>0</v>
      </c>
      <c r="Z122" s="29">
        <v>0</v>
      </c>
      <c r="AA122" s="29">
        <v>0</v>
      </c>
      <c r="AB122" s="29">
        <v>0</v>
      </c>
      <c r="AC122" s="29">
        <v>0</v>
      </c>
      <c r="AD122" s="29">
        <v>0</v>
      </c>
      <c r="AE122" s="29">
        <v>0</v>
      </c>
      <c r="AF122" s="29">
        <v>0</v>
      </c>
      <c r="AG122" s="29">
        <v>0</v>
      </c>
      <c r="AH122" s="29">
        <v>0</v>
      </c>
      <c r="AI122" s="29">
        <v>0</v>
      </c>
      <c r="AJ122" s="29">
        <v>0</v>
      </c>
      <c r="AL122" s="15">
        <f t="shared" si="80"/>
        <v>350</v>
      </c>
      <c r="AM122" s="29">
        <v>0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BA122" s="15">
        <f t="shared" si="81"/>
        <v>500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0</v>
      </c>
      <c r="BI122" s="29">
        <v>0</v>
      </c>
      <c r="BJ122" s="29">
        <v>0</v>
      </c>
      <c r="BK122" s="29">
        <v>0</v>
      </c>
      <c r="BL122" s="29">
        <v>0</v>
      </c>
      <c r="BM122" s="29">
        <v>0</v>
      </c>
      <c r="BN122" s="29">
        <v>0</v>
      </c>
      <c r="BP122" s="15">
        <f t="shared" si="82"/>
        <v>500</v>
      </c>
      <c r="BQ122" s="29">
        <v>0</v>
      </c>
      <c r="BR122" s="29">
        <v>0</v>
      </c>
      <c r="BS122" s="29">
        <v>0</v>
      </c>
      <c r="BT122" s="29">
        <v>0</v>
      </c>
      <c r="BU122" s="29">
        <v>0</v>
      </c>
      <c r="BV122" s="29">
        <v>0</v>
      </c>
      <c r="BW122" s="29">
        <v>0</v>
      </c>
      <c r="BX122" s="29">
        <v>0</v>
      </c>
      <c r="BY122" s="29">
        <v>0</v>
      </c>
      <c r="BZ122" s="29">
        <v>0</v>
      </c>
      <c r="CA122" s="29">
        <v>0</v>
      </c>
      <c r="CB122" s="29">
        <v>0</v>
      </c>
      <c r="CC122" s="29">
        <v>0</v>
      </c>
      <c r="CE122" s="1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T122" s="1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I122" s="1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</row>
    <row r="123" spans="8:126" ht="12.75" hidden="1">
      <c r="H123" s="15"/>
      <c r="I123" s="52">
        <f aca="true" t="shared" si="91" ref="I123:U123">INDEX($W$114:$DV$125,$G94+1,I$84+1)</f>
        <v>400</v>
      </c>
      <c r="J123" s="52">
        <f t="shared" si="91"/>
        <v>400</v>
      </c>
      <c r="K123" s="52">
        <f t="shared" si="91"/>
        <v>400</v>
      </c>
      <c r="L123" s="52">
        <f t="shared" si="91"/>
        <v>400</v>
      </c>
      <c r="M123" s="52">
        <f t="shared" si="91"/>
        <v>400</v>
      </c>
      <c r="N123" s="52">
        <f t="shared" si="91"/>
        <v>400</v>
      </c>
      <c r="O123" s="52">
        <f t="shared" si="91"/>
        <v>400</v>
      </c>
      <c r="P123" s="52">
        <f t="shared" si="91"/>
        <v>400</v>
      </c>
      <c r="Q123" s="52">
        <f t="shared" si="91"/>
        <v>400</v>
      </c>
      <c r="R123" s="52">
        <f t="shared" si="91"/>
        <v>400</v>
      </c>
      <c r="S123" s="52">
        <f t="shared" si="91"/>
        <v>400</v>
      </c>
      <c r="T123" s="52">
        <f t="shared" si="91"/>
        <v>400</v>
      </c>
      <c r="U123" s="52">
        <f t="shared" si="91"/>
        <v>400</v>
      </c>
      <c r="W123" s="15">
        <f t="shared" si="79"/>
        <v>400</v>
      </c>
      <c r="X123" s="29">
        <v>0</v>
      </c>
      <c r="Y123" s="29">
        <v>0</v>
      </c>
      <c r="Z123" s="29">
        <v>0</v>
      </c>
      <c r="AA123" s="29">
        <v>0</v>
      </c>
      <c r="AB123" s="29">
        <v>0</v>
      </c>
      <c r="AC123" s="29">
        <v>0</v>
      </c>
      <c r="AD123" s="29">
        <v>0</v>
      </c>
      <c r="AE123" s="29">
        <v>1</v>
      </c>
      <c r="AF123" s="29">
        <v>1</v>
      </c>
      <c r="AG123" s="29">
        <v>0</v>
      </c>
      <c r="AH123" s="29">
        <v>0</v>
      </c>
      <c r="AI123" s="29">
        <v>0</v>
      </c>
      <c r="AJ123" s="29">
        <v>0</v>
      </c>
      <c r="AL123" s="15">
        <f t="shared" si="80"/>
        <v>400</v>
      </c>
      <c r="AM123" s="29">
        <v>0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BA123" s="15">
        <f t="shared" si="81"/>
        <v>600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0</v>
      </c>
      <c r="BI123" s="29">
        <v>0</v>
      </c>
      <c r="BJ123" s="29">
        <v>0</v>
      </c>
      <c r="BK123" s="29">
        <v>0</v>
      </c>
      <c r="BL123" s="29">
        <v>0</v>
      </c>
      <c r="BM123" s="29">
        <v>0</v>
      </c>
      <c r="BN123" s="29">
        <v>0</v>
      </c>
      <c r="BP123" s="15">
        <f t="shared" si="82"/>
        <v>600</v>
      </c>
      <c r="BQ123" s="29">
        <v>0</v>
      </c>
      <c r="BR123" s="29">
        <v>0</v>
      </c>
      <c r="BS123" s="29">
        <v>0</v>
      </c>
      <c r="BT123" s="29">
        <v>0</v>
      </c>
      <c r="BU123" s="29">
        <v>0</v>
      </c>
      <c r="BV123" s="29">
        <v>0</v>
      </c>
      <c r="BW123" s="29">
        <v>0</v>
      </c>
      <c r="BX123" s="29">
        <v>0</v>
      </c>
      <c r="BY123" s="29">
        <v>0</v>
      </c>
      <c r="BZ123" s="29">
        <v>0</v>
      </c>
      <c r="CA123" s="29">
        <v>0</v>
      </c>
      <c r="CB123" s="29">
        <v>0</v>
      </c>
      <c r="CC123" s="29">
        <v>0</v>
      </c>
      <c r="CE123" s="1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T123" s="1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I123" s="1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</row>
    <row r="124" spans="8:126" ht="12.75" hidden="1">
      <c r="H124" s="15"/>
      <c r="I124" s="52">
        <f aca="true" t="shared" si="92" ref="I124:U125">INDEX($W$114:$DV$125,$G95+1,I$84+1)</f>
        <v>500</v>
      </c>
      <c r="J124" s="52">
        <f t="shared" si="92"/>
        <v>500</v>
      </c>
      <c r="K124" s="52">
        <f t="shared" si="92"/>
        <v>500</v>
      </c>
      <c r="L124" s="52">
        <f t="shared" si="92"/>
        <v>500</v>
      </c>
      <c r="M124" s="52">
        <f t="shared" si="92"/>
        <v>500</v>
      </c>
      <c r="N124" s="52">
        <f t="shared" si="92"/>
        <v>500</v>
      </c>
      <c r="O124" s="52">
        <f t="shared" si="92"/>
        <v>500</v>
      </c>
      <c r="P124" s="52">
        <f t="shared" si="92"/>
        <v>500</v>
      </c>
      <c r="Q124" s="52">
        <f t="shared" si="92"/>
        <v>500</v>
      </c>
      <c r="R124" s="52">
        <f t="shared" si="92"/>
        <v>500</v>
      </c>
      <c r="S124" s="52">
        <f t="shared" si="92"/>
        <v>500</v>
      </c>
      <c r="T124" s="52">
        <f t="shared" si="92"/>
        <v>500</v>
      </c>
      <c r="U124" s="52">
        <f t="shared" si="92"/>
        <v>500</v>
      </c>
      <c r="W124" s="15">
        <f t="shared" si="79"/>
        <v>500</v>
      </c>
      <c r="X124" s="29">
        <v>0</v>
      </c>
      <c r="Y124" s="29">
        <v>0</v>
      </c>
      <c r="Z124" s="29">
        <v>0</v>
      </c>
      <c r="AA124" s="29">
        <v>0</v>
      </c>
      <c r="AB124" s="29">
        <v>0</v>
      </c>
      <c r="AC124" s="29">
        <v>0</v>
      </c>
      <c r="AD124" s="29">
        <v>0</v>
      </c>
      <c r="AE124" s="29">
        <v>0</v>
      </c>
      <c r="AF124" s="29">
        <v>0</v>
      </c>
      <c r="AG124" s="29">
        <v>0</v>
      </c>
      <c r="AH124" s="29">
        <v>0</v>
      </c>
      <c r="AI124" s="29">
        <v>0</v>
      </c>
      <c r="AJ124" s="29">
        <v>0</v>
      </c>
      <c r="AL124" s="15">
        <f t="shared" si="80"/>
        <v>500</v>
      </c>
      <c r="AM124" s="29">
        <v>0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E124" s="1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T124" s="1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I124" s="1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</row>
    <row r="125" spans="8:126" ht="12.75" hidden="1">
      <c r="H125" s="15"/>
      <c r="I125" s="52">
        <f>INDEX($W$114:$DV$125,$G96+1,I$84+1)</f>
        <v>600</v>
      </c>
      <c r="J125" s="52">
        <f t="shared" si="92"/>
        <v>600</v>
      </c>
      <c r="K125" s="52">
        <f t="shared" si="92"/>
        <v>600</v>
      </c>
      <c r="L125" s="52">
        <f t="shared" si="92"/>
        <v>600</v>
      </c>
      <c r="M125" s="52">
        <f t="shared" si="92"/>
        <v>600</v>
      </c>
      <c r="N125" s="52">
        <f t="shared" si="92"/>
        <v>600</v>
      </c>
      <c r="O125" s="52">
        <f t="shared" si="92"/>
        <v>600</v>
      </c>
      <c r="P125" s="52">
        <f t="shared" si="92"/>
        <v>600</v>
      </c>
      <c r="Q125" s="52">
        <f t="shared" si="92"/>
        <v>600</v>
      </c>
      <c r="R125" s="52">
        <f t="shared" si="92"/>
        <v>600</v>
      </c>
      <c r="S125" s="52">
        <f t="shared" si="92"/>
        <v>600</v>
      </c>
      <c r="T125" s="52">
        <f t="shared" si="92"/>
        <v>600</v>
      </c>
      <c r="U125" s="52">
        <f t="shared" si="92"/>
        <v>600</v>
      </c>
      <c r="W125" s="15">
        <f t="shared" si="79"/>
        <v>600</v>
      </c>
      <c r="X125" s="29">
        <v>0</v>
      </c>
      <c r="Y125" s="29">
        <v>0</v>
      </c>
      <c r="Z125" s="29">
        <v>0</v>
      </c>
      <c r="AA125" s="29">
        <v>0</v>
      </c>
      <c r="AB125" s="29">
        <v>0</v>
      </c>
      <c r="AC125" s="29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L125" s="15">
        <f t="shared" si="80"/>
        <v>600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I125" s="15"/>
      <c r="DJ125" s="55"/>
      <c r="DK125" s="55"/>
      <c r="DL125" s="55"/>
      <c r="DM125" s="55"/>
      <c r="DN125" s="55"/>
      <c r="DO125" s="55"/>
      <c r="DP125" s="55"/>
      <c r="DQ125" s="55"/>
      <c r="DR125" s="55"/>
      <c r="DS125" s="55"/>
      <c r="DT125" s="55"/>
      <c r="DU125" s="55"/>
      <c r="DV125" s="55"/>
    </row>
    <row r="126" spans="8:21" ht="12.75" hidden="1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7:113" ht="12.75" hidden="1">
      <c r="G127" s="1" t="s">
        <v>0</v>
      </c>
      <c r="H127" s="1" t="s">
        <v>40</v>
      </c>
      <c r="W127" s="66" t="s">
        <v>51</v>
      </c>
      <c r="AL127" s="66" t="s">
        <v>52</v>
      </c>
      <c r="BA127" s="66" t="s">
        <v>53</v>
      </c>
      <c r="BP127" s="66" t="s">
        <v>54</v>
      </c>
      <c r="CE127" s="66" t="s">
        <v>55</v>
      </c>
      <c r="CT127" s="66" t="s">
        <v>56</v>
      </c>
      <c r="DI127" s="66" t="s">
        <v>57</v>
      </c>
    </row>
    <row r="128" spans="8:126" ht="12.75" hidden="1">
      <c r="H128" s="15" t="s">
        <v>39</v>
      </c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W128" s="15" t="s">
        <v>39</v>
      </c>
      <c r="X128" s="15">
        <f>X85</f>
        <v>100</v>
      </c>
      <c r="Y128" s="15">
        <f aca="true" t="shared" si="93" ref="Y128:AJ128">Y85</f>
        <v>150</v>
      </c>
      <c r="Z128" s="15">
        <f t="shared" si="93"/>
        <v>200</v>
      </c>
      <c r="AA128" s="15">
        <f t="shared" si="93"/>
        <v>250</v>
      </c>
      <c r="AB128" s="15">
        <f t="shared" si="93"/>
        <v>300</v>
      </c>
      <c r="AC128" s="15">
        <f t="shared" si="93"/>
        <v>350</v>
      </c>
      <c r="AD128" s="15">
        <f t="shared" si="93"/>
        <v>400</v>
      </c>
      <c r="AE128" s="15">
        <f t="shared" si="93"/>
        <v>500</v>
      </c>
      <c r="AF128" s="15">
        <f t="shared" si="93"/>
        <v>600</v>
      </c>
      <c r="AG128" s="15">
        <f t="shared" si="93"/>
        <v>700</v>
      </c>
      <c r="AH128" s="15">
        <f t="shared" si="93"/>
        <v>800</v>
      </c>
      <c r="AI128" s="15">
        <f t="shared" si="93"/>
        <v>900</v>
      </c>
      <c r="AJ128" s="15">
        <f t="shared" si="93"/>
        <v>1000</v>
      </c>
      <c r="AL128" s="15" t="s">
        <v>39</v>
      </c>
      <c r="AM128" s="15">
        <f aca="true" t="shared" si="94" ref="AL128:AY129">AM85</f>
        <v>100</v>
      </c>
      <c r="AN128" s="15">
        <f t="shared" si="94"/>
        <v>150</v>
      </c>
      <c r="AO128" s="15">
        <f t="shared" si="94"/>
        <v>200</v>
      </c>
      <c r="AP128" s="15">
        <f t="shared" si="94"/>
        <v>250</v>
      </c>
      <c r="AQ128" s="15">
        <f t="shared" si="94"/>
        <v>300</v>
      </c>
      <c r="AR128" s="15">
        <f t="shared" si="94"/>
        <v>350</v>
      </c>
      <c r="AS128" s="15">
        <f t="shared" si="94"/>
        <v>400</v>
      </c>
      <c r="AT128" s="15">
        <f t="shared" si="94"/>
        <v>500</v>
      </c>
      <c r="AU128" s="15">
        <f t="shared" si="94"/>
        <v>600</v>
      </c>
      <c r="AV128" s="15">
        <f t="shared" si="94"/>
        <v>700</v>
      </c>
      <c r="AW128" s="15">
        <f t="shared" si="94"/>
        <v>800</v>
      </c>
      <c r="AX128" s="15">
        <f t="shared" si="94"/>
        <v>900</v>
      </c>
      <c r="AY128" s="15">
        <f t="shared" si="94"/>
        <v>1000</v>
      </c>
      <c r="BA128" s="15" t="s">
        <v>39</v>
      </c>
      <c r="BB128" s="15">
        <f aca="true" t="shared" si="95" ref="BA128:BN129">BB85</f>
        <v>300</v>
      </c>
      <c r="BC128" s="15">
        <f t="shared" si="95"/>
        <v>400</v>
      </c>
      <c r="BD128" s="15">
        <f t="shared" si="95"/>
        <v>500</v>
      </c>
      <c r="BE128" s="15">
        <f t="shared" si="95"/>
        <v>600</v>
      </c>
      <c r="BF128" s="15">
        <f t="shared" si="95"/>
        <v>700</v>
      </c>
      <c r="BG128" s="15">
        <f t="shared" si="95"/>
        <v>800</v>
      </c>
      <c r="BH128" s="15">
        <f t="shared" si="95"/>
        <v>900</v>
      </c>
      <c r="BI128" s="15">
        <f t="shared" si="95"/>
        <v>1000</v>
      </c>
      <c r="BJ128" s="15">
        <f t="shared" si="95"/>
        <v>1200</v>
      </c>
      <c r="BK128" s="15">
        <f t="shared" si="95"/>
        <v>1400</v>
      </c>
      <c r="BL128" s="15">
        <f t="shared" si="95"/>
        <v>1600</v>
      </c>
      <c r="BM128" s="15">
        <f t="shared" si="95"/>
        <v>1800</v>
      </c>
      <c r="BN128" s="15">
        <f t="shared" si="95"/>
        <v>2000</v>
      </c>
      <c r="BP128" s="15" t="s">
        <v>39</v>
      </c>
      <c r="BQ128" s="15">
        <f aca="true" t="shared" si="96" ref="BP128:CC129">BQ85</f>
        <v>300</v>
      </c>
      <c r="BR128" s="15">
        <f t="shared" si="96"/>
        <v>400</v>
      </c>
      <c r="BS128" s="15">
        <f t="shared" si="96"/>
        <v>500</v>
      </c>
      <c r="BT128" s="15">
        <f t="shared" si="96"/>
        <v>600</v>
      </c>
      <c r="BU128" s="15">
        <f t="shared" si="96"/>
        <v>700</v>
      </c>
      <c r="BV128" s="15">
        <f t="shared" si="96"/>
        <v>800</v>
      </c>
      <c r="BW128" s="15">
        <f t="shared" si="96"/>
        <v>900</v>
      </c>
      <c r="BX128" s="15">
        <f t="shared" si="96"/>
        <v>1000</v>
      </c>
      <c r="BY128" s="15">
        <f t="shared" si="96"/>
        <v>1200</v>
      </c>
      <c r="BZ128" s="15">
        <f t="shared" si="96"/>
        <v>1400</v>
      </c>
      <c r="CA128" s="15">
        <f t="shared" si="96"/>
        <v>1600</v>
      </c>
      <c r="CB128" s="15">
        <f t="shared" si="96"/>
        <v>1800</v>
      </c>
      <c r="CC128" s="15">
        <f t="shared" si="96"/>
        <v>2000</v>
      </c>
      <c r="CE128" s="15" t="s">
        <v>39</v>
      </c>
      <c r="CF128" s="15">
        <f aca="true" t="shared" si="97" ref="CF128:CO128">CF85</f>
        <v>150</v>
      </c>
      <c r="CG128" s="15">
        <f t="shared" si="97"/>
        <v>200</v>
      </c>
      <c r="CH128" s="15">
        <f t="shared" si="97"/>
        <v>250</v>
      </c>
      <c r="CI128" s="15">
        <f t="shared" si="97"/>
        <v>300</v>
      </c>
      <c r="CJ128" s="15">
        <f t="shared" si="97"/>
        <v>350</v>
      </c>
      <c r="CK128" s="15">
        <f t="shared" si="97"/>
        <v>400</v>
      </c>
      <c r="CL128" s="15">
        <f t="shared" si="97"/>
        <v>450</v>
      </c>
      <c r="CM128" s="15">
        <f t="shared" si="97"/>
        <v>500</v>
      </c>
      <c r="CN128" s="15">
        <f t="shared" si="97"/>
        <v>550</v>
      </c>
      <c r="CO128" s="15">
        <f t="shared" si="97"/>
        <v>600</v>
      </c>
      <c r="CP128" s="15"/>
      <c r="CQ128" s="15"/>
      <c r="CR128" s="15"/>
      <c r="CT128" s="15" t="s">
        <v>39</v>
      </c>
      <c r="CU128" s="15">
        <f aca="true" t="shared" si="98" ref="CT128:DF129">CU85</f>
        <v>300</v>
      </c>
      <c r="CV128" s="15">
        <f t="shared" si="98"/>
        <v>400</v>
      </c>
      <c r="CW128" s="15">
        <f t="shared" si="98"/>
        <v>500</v>
      </c>
      <c r="CX128" s="15">
        <f t="shared" si="98"/>
        <v>600</v>
      </c>
      <c r="CY128" s="15">
        <f t="shared" si="98"/>
        <v>700</v>
      </c>
      <c r="CZ128" s="15">
        <f t="shared" si="98"/>
        <v>800</v>
      </c>
      <c r="DA128" s="15">
        <f t="shared" si="98"/>
        <v>900</v>
      </c>
      <c r="DB128" s="15">
        <f t="shared" si="98"/>
        <v>1000</v>
      </c>
      <c r="DC128" s="15">
        <f t="shared" si="98"/>
        <v>1100</v>
      </c>
      <c r="DD128" s="15">
        <f t="shared" si="98"/>
        <v>1200</v>
      </c>
      <c r="DE128" s="15">
        <f t="shared" si="98"/>
        <v>1500</v>
      </c>
      <c r="DF128" s="15">
        <f t="shared" si="98"/>
        <v>2000</v>
      </c>
      <c r="DG128" s="15"/>
      <c r="DI128" s="15" t="s">
        <v>39</v>
      </c>
      <c r="DJ128" s="15">
        <f aca="true" t="shared" si="99" ref="DI128:DU129">DJ85</f>
        <v>300</v>
      </c>
      <c r="DK128" s="15">
        <f t="shared" si="99"/>
        <v>400</v>
      </c>
      <c r="DL128" s="15">
        <f t="shared" si="99"/>
        <v>500</v>
      </c>
      <c r="DM128" s="15">
        <f t="shared" si="99"/>
        <v>600</v>
      </c>
      <c r="DN128" s="15">
        <f t="shared" si="99"/>
        <v>700</v>
      </c>
      <c r="DO128" s="15">
        <f t="shared" si="99"/>
        <v>800</v>
      </c>
      <c r="DP128" s="15">
        <f t="shared" si="99"/>
        <v>900</v>
      </c>
      <c r="DQ128" s="15">
        <f t="shared" si="99"/>
        <v>1000</v>
      </c>
      <c r="DR128" s="15">
        <f t="shared" si="99"/>
        <v>1100</v>
      </c>
      <c r="DS128" s="15">
        <f t="shared" si="99"/>
        <v>1200</v>
      </c>
      <c r="DT128" s="15">
        <f t="shared" si="99"/>
        <v>1500</v>
      </c>
      <c r="DU128" s="15">
        <f t="shared" si="99"/>
        <v>2000</v>
      </c>
      <c r="DV128" s="15"/>
    </row>
    <row r="129" spans="8:126" ht="12.75" hidden="1">
      <c r="H129" s="15"/>
      <c r="I129" s="56">
        <f aca="true" t="shared" si="100" ref="I129:I137">INDEX($W$128:$DV$139,$G86+1,I$84+1)</f>
        <v>80</v>
      </c>
      <c r="J129" s="57">
        <f aca="true" t="shared" si="101" ref="J129:U129">INDEX($W$128:$DV$139,$G86+1,J$84+1)</f>
        <v>80</v>
      </c>
      <c r="K129" s="57">
        <f t="shared" si="101"/>
        <v>80</v>
      </c>
      <c r="L129" s="57">
        <f t="shared" si="101"/>
        <v>80</v>
      </c>
      <c r="M129" s="57">
        <f t="shared" si="101"/>
        <v>80</v>
      </c>
      <c r="N129" s="57">
        <f t="shared" si="101"/>
        <v>80</v>
      </c>
      <c r="O129" s="57">
        <f t="shared" si="101"/>
        <v>80</v>
      </c>
      <c r="P129" s="57">
        <f t="shared" si="101"/>
        <v>80</v>
      </c>
      <c r="Q129" s="57">
        <f t="shared" si="101"/>
        <v>80</v>
      </c>
      <c r="R129" s="57">
        <f t="shared" si="101"/>
        <v>80</v>
      </c>
      <c r="S129" s="57">
        <f t="shared" si="101"/>
        <v>80</v>
      </c>
      <c r="T129" s="57">
        <f t="shared" si="101"/>
        <v>80</v>
      </c>
      <c r="U129" s="57">
        <f t="shared" si="101"/>
        <v>80</v>
      </c>
      <c r="W129" s="15">
        <f>W86</f>
        <v>80</v>
      </c>
      <c r="X129" s="29">
        <f aca="true" t="shared" si="102" ref="X129:AJ137">(X$128-20)*($W129-20)/$K$56/1000000</f>
        <v>0.004173913043478261</v>
      </c>
      <c r="Y129" s="29">
        <f t="shared" si="102"/>
        <v>0.006782608695652174</v>
      </c>
      <c r="Z129" s="29">
        <f t="shared" si="102"/>
        <v>0.009391304347826089</v>
      </c>
      <c r="AA129" s="29">
        <f t="shared" si="102"/>
        <v>0.012000000000000002</v>
      </c>
      <c r="AB129" s="29">
        <f t="shared" si="102"/>
        <v>0.014608695652173913</v>
      </c>
      <c r="AC129" s="29">
        <f t="shared" si="102"/>
        <v>0.017217391304347827</v>
      </c>
      <c r="AD129" s="29">
        <f t="shared" si="102"/>
        <v>0.01982608695652174</v>
      </c>
      <c r="AE129" s="29">
        <f t="shared" si="102"/>
        <v>0.025043478260869566</v>
      </c>
      <c r="AF129" s="29">
        <f t="shared" si="102"/>
        <v>0.030260869565217393</v>
      </c>
      <c r="AG129" s="29">
        <f t="shared" si="102"/>
        <v>0.03547826086956522</v>
      </c>
      <c r="AH129" s="29">
        <f t="shared" si="102"/>
        <v>0.04069565217391305</v>
      </c>
      <c r="AI129" s="29">
        <f t="shared" si="102"/>
        <v>0.04591304347826087</v>
      </c>
      <c r="AJ129" s="29">
        <f t="shared" si="102"/>
        <v>0.051130434782608696</v>
      </c>
      <c r="AL129" s="15">
        <f t="shared" si="94"/>
        <v>80</v>
      </c>
      <c r="AM129" s="29">
        <f aca="true" t="shared" si="103" ref="AM129:AY129">(AM$128-20)*($AL129-20)/$K$57/1000000</f>
        <v>0.004173913043478261</v>
      </c>
      <c r="AN129" s="29">
        <f t="shared" si="103"/>
        <v>0.006782608695652174</v>
      </c>
      <c r="AO129" s="29">
        <f t="shared" si="103"/>
        <v>0.009391304347826089</v>
      </c>
      <c r="AP129" s="29">
        <f t="shared" si="103"/>
        <v>0.012000000000000002</v>
      </c>
      <c r="AQ129" s="29">
        <f t="shared" si="103"/>
        <v>0.014608695652173913</v>
      </c>
      <c r="AR129" s="29">
        <f t="shared" si="103"/>
        <v>0.017217391304347827</v>
      </c>
      <c r="AS129" s="29">
        <f t="shared" si="103"/>
        <v>0.01982608695652174</v>
      </c>
      <c r="AT129" s="29">
        <f t="shared" si="103"/>
        <v>0.025043478260869566</v>
      </c>
      <c r="AU129" s="29">
        <f t="shared" si="103"/>
        <v>0.030260869565217393</v>
      </c>
      <c r="AV129" s="29">
        <f t="shared" si="103"/>
        <v>0.03547826086956522</v>
      </c>
      <c r="AW129" s="29">
        <f t="shared" si="103"/>
        <v>0.04069565217391305</v>
      </c>
      <c r="AX129" s="29">
        <f t="shared" si="103"/>
        <v>0.04591304347826087</v>
      </c>
      <c r="AY129" s="29">
        <f t="shared" si="103"/>
        <v>0.051130434782608696</v>
      </c>
      <c r="BA129" s="15">
        <f t="shared" si="95"/>
        <v>75</v>
      </c>
      <c r="BB129" s="29">
        <f>(BB$128-20)*($BA129-20)/$K$58/1000000</f>
        <v>0.009333333333333334</v>
      </c>
      <c r="BC129" s="29">
        <f aca="true" t="shared" si="104" ref="BC129:BN137">(BC$128-20)*($BA129-20)/$K$58/1000000</f>
        <v>0.012666666666666668</v>
      </c>
      <c r="BD129" s="29">
        <f t="shared" si="104"/>
        <v>0.016</v>
      </c>
      <c r="BE129" s="29">
        <f t="shared" si="104"/>
        <v>0.019333333333333334</v>
      </c>
      <c r="BF129" s="29">
        <f t="shared" si="104"/>
        <v>0.02266666666666667</v>
      </c>
      <c r="BG129" s="29">
        <f t="shared" si="104"/>
        <v>0.026</v>
      </c>
      <c r="BH129" s="29">
        <f t="shared" si="104"/>
        <v>0.029333333333333336</v>
      </c>
      <c r="BI129" s="29">
        <f t="shared" si="104"/>
        <v>0.03266666666666667</v>
      </c>
      <c r="BJ129" s="29">
        <f t="shared" si="104"/>
        <v>0.03933333333333334</v>
      </c>
      <c r="BK129" s="29">
        <f t="shared" si="104"/>
        <v>0.046</v>
      </c>
      <c r="BL129" s="29">
        <f t="shared" si="104"/>
        <v>0.052666666666666674</v>
      </c>
      <c r="BM129" s="29">
        <f t="shared" si="104"/>
        <v>0.059333333333333335</v>
      </c>
      <c r="BN129" s="29">
        <f t="shared" si="104"/>
        <v>0.066</v>
      </c>
      <c r="BP129" s="15">
        <f t="shared" si="96"/>
        <v>75</v>
      </c>
      <c r="BQ129" s="29">
        <f>(BQ$128)*($BP129)/$K$59/1000000</f>
        <v>0.013636363636363637</v>
      </c>
      <c r="BR129" s="29">
        <f aca="true" t="shared" si="105" ref="BR129:CC137">(BR$128)*($BP129)/$K$59/1000000</f>
        <v>0.018181818181818184</v>
      </c>
      <c r="BS129" s="29">
        <f t="shared" si="105"/>
        <v>0.022727272727272728</v>
      </c>
      <c r="BT129" s="29">
        <f t="shared" si="105"/>
        <v>0.027272727272727275</v>
      </c>
      <c r="BU129" s="29">
        <f t="shared" si="105"/>
        <v>0.03181818181818182</v>
      </c>
      <c r="BV129" s="29">
        <f t="shared" si="105"/>
        <v>0.03636363636363637</v>
      </c>
      <c r="BW129" s="29">
        <f t="shared" si="105"/>
        <v>0.04090909090909091</v>
      </c>
      <c r="BX129" s="29">
        <f t="shared" si="105"/>
        <v>0.045454545454545456</v>
      </c>
      <c r="BY129" s="29">
        <f t="shared" si="105"/>
        <v>0.05454545454545455</v>
      </c>
      <c r="BZ129" s="29">
        <f t="shared" si="105"/>
        <v>0.06363636363636364</v>
      </c>
      <c r="CA129" s="29">
        <f t="shared" si="105"/>
        <v>0.07272727272727274</v>
      </c>
      <c r="CB129" s="29">
        <f t="shared" si="105"/>
        <v>0.08181818181818182</v>
      </c>
      <c r="CC129" s="29">
        <f t="shared" si="105"/>
        <v>0.09090909090909091</v>
      </c>
      <c r="CE129" s="15"/>
      <c r="CF129" s="29">
        <v>0.0081620396</v>
      </c>
      <c r="CG129" s="29">
        <v>0.0180373376</v>
      </c>
      <c r="CH129" s="29">
        <v>0.031798138399999995</v>
      </c>
      <c r="CI129" s="29">
        <v>0.0494480256</v>
      </c>
      <c r="CJ129" s="29">
        <v>0.07098883439999999</v>
      </c>
      <c r="CK129" s="29">
        <v>0.09642168079999999</v>
      </c>
      <c r="CL129" s="29">
        <v>0.11531999999999999</v>
      </c>
      <c r="CM129" s="29">
        <v>0.1290081616</v>
      </c>
      <c r="CN129" s="55">
        <v>0.1628194896</v>
      </c>
      <c r="CO129" s="55">
        <v>0.20049267360000003</v>
      </c>
      <c r="CP129" s="55"/>
      <c r="CQ129" s="55"/>
      <c r="CR129" s="55"/>
      <c r="CT129" s="15">
        <f t="shared" si="98"/>
        <v>200</v>
      </c>
      <c r="CU129" s="29">
        <f>(CU$128-20)*($CT129-20)/$K$61/1000000</f>
        <v>0.044601769911504434</v>
      </c>
      <c r="CV129" s="29">
        <f aca="true" t="shared" si="106" ref="CV129:DF135">(CV$128-20)*($CT129-20)/$K$61/1000000</f>
        <v>0.060530973451327436</v>
      </c>
      <c r="CW129" s="29">
        <f t="shared" si="106"/>
        <v>0.07646017699115046</v>
      </c>
      <c r="CX129" s="29">
        <f t="shared" si="106"/>
        <v>0.09238938053097347</v>
      </c>
      <c r="CY129" s="29">
        <f t="shared" si="106"/>
        <v>0.10831858407079646</v>
      </c>
      <c r="CZ129" s="29">
        <f t="shared" si="106"/>
        <v>0.12424778761061947</v>
      </c>
      <c r="DA129" s="29">
        <f t="shared" si="106"/>
        <v>0.1401769911504425</v>
      </c>
      <c r="DB129" s="29">
        <f t="shared" si="106"/>
        <v>0.1561061946902655</v>
      </c>
      <c r="DC129" s="29">
        <f t="shared" si="106"/>
        <v>0.17203539823008854</v>
      </c>
      <c r="DD129" s="29">
        <f t="shared" si="106"/>
        <v>0.18796460176991153</v>
      </c>
      <c r="DE129" s="29">
        <f t="shared" si="106"/>
        <v>0.23575221238938054</v>
      </c>
      <c r="DF129" s="29">
        <f t="shared" si="106"/>
        <v>0.3153982300884956</v>
      </c>
      <c r="DG129" s="55"/>
      <c r="DI129" s="15">
        <f t="shared" si="99"/>
        <v>200</v>
      </c>
      <c r="DJ129" s="29">
        <f>(DJ$128-20)*($DI129-20)/$K$62/1000000</f>
        <v>0.04581818181818181</v>
      </c>
      <c r="DK129" s="29">
        <f aca="true" t="shared" si="107" ref="DK129:DU135">(DK$128-20)*($DI129-20)/$K$62/1000000</f>
        <v>0.06218181818181818</v>
      </c>
      <c r="DL129" s="29">
        <f t="shared" si="107"/>
        <v>0.07854545454545454</v>
      </c>
      <c r="DM129" s="29">
        <f t="shared" si="107"/>
        <v>0.0949090909090909</v>
      </c>
      <c r="DN129" s="29">
        <f t="shared" si="107"/>
        <v>0.11127272727272726</v>
      </c>
      <c r="DO129" s="29">
        <f t="shared" si="107"/>
        <v>0.12763636363636363</v>
      </c>
      <c r="DP129" s="29">
        <f t="shared" si="107"/>
        <v>0.144</v>
      </c>
      <c r="DQ129" s="29">
        <f t="shared" si="107"/>
        <v>0.16036363636363635</v>
      </c>
      <c r="DR129" s="29">
        <f t="shared" si="107"/>
        <v>0.1767272727272727</v>
      </c>
      <c r="DS129" s="29">
        <f t="shared" si="107"/>
        <v>0.1930909090909091</v>
      </c>
      <c r="DT129" s="29">
        <f t="shared" si="107"/>
        <v>0.24218181818181816</v>
      </c>
      <c r="DU129" s="29">
        <f t="shared" si="107"/>
        <v>0.324</v>
      </c>
      <c r="DV129" s="55"/>
    </row>
    <row r="130" spans="8:126" ht="12.75" hidden="1">
      <c r="H130" s="15"/>
      <c r="I130" s="57">
        <f t="shared" si="100"/>
        <v>100</v>
      </c>
      <c r="J130" s="57">
        <f aca="true" t="shared" si="108" ref="J130:U130">INDEX($W$128:$DV$139,$G87+1,J$84+1)</f>
        <v>100</v>
      </c>
      <c r="K130" s="57">
        <f t="shared" si="108"/>
        <v>100</v>
      </c>
      <c r="L130" s="57">
        <f t="shared" si="108"/>
        <v>100</v>
      </c>
      <c r="M130" s="57">
        <f t="shared" si="108"/>
        <v>100</v>
      </c>
      <c r="N130" s="57">
        <f t="shared" si="108"/>
        <v>100</v>
      </c>
      <c r="O130" s="57">
        <f t="shared" si="108"/>
        <v>100</v>
      </c>
      <c r="P130" s="57">
        <f t="shared" si="108"/>
        <v>100</v>
      </c>
      <c r="Q130" s="57">
        <f t="shared" si="108"/>
        <v>100</v>
      </c>
      <c r="R130" s="57">
        <f t="shared" si="108"/>
        <v>100</v>
      </c>
      <c r="S130" s="57">
        <f t="shared" si="108"/>
        <v>100</v>
      </c>
      <c r="T130" s="57">
        <f t="shared" si="108"/>
        <v>100</v>
      </c>
      <c r="U130" s="57">
        <f t="shared" si="108"/>
        <v>100</v>
      </c>
      <c r="W130" s="15">
        <f aca="true" t="shared" si="109" ref="W130:W138">W87</f>
        <v>100</v>
      </c>
      <c r="X130" s="29">
        <f t="shared" si="102"/>
        <v>0.005565217391304348</v>
      </c>
      <c r="Y130" s="29">
        <f t="shared" si="102"/>
        <v>0.009043478260869566</v>
      </c>
      <c r="Z130" s="29">
        <f t="shared" si="102"/>
        <v>0.012521739130434783</v>
      </c>
      <c r="AA130" s="29">
        <f t="shared" si="102"/>
        <v>0.016</v>
      </c>
      <c r="AB130" s="29">
        <f t="shared" si="102"/>
        <v>0.01947826086956522</v>
      </c>
      <c r="AC130" s="29">
        <f t="shared" si="102"/>
        <v>0.022956521739130435</v>
      </c>
      <c r="AD130" s="29">
        <f t="shared" si="102"/>
        <v>0.026434782608695657</v>
      </c>
      <c r="AE130" s="29">
        <f t="shared" si="102"/>
        <v>0.03339130434782609</v>
      </c>
      <c r="AF130" s="29">
        <f t="shared" si="102"/>
        <v>0.04034782608695653</v>
      </c>
      <c r="AG130" s="29">
        <f t="shared" si="102"/>
        <v>0.04730434782608696</v>
      </c>
      <c r="AH130" s="29">
        <f t="shared" si="102"/>
        <v>0.05426086956521739</v>
      </c>
      <c r="AI130" s="29">
        <f t="shared" si="102"/>
        <v>0.061217391304347835</v>
      </c>
      <c r="AJ130" s="29">
        <f t="shared" si="102"/>
        <v>0.06817391304347827</v>
      </c>
      <c r="AL130" s="15">
        <f aca="true" t="shared" si="110" ref="AL130:AL139">AL87</f>
        <v>100</v>
      </c>
      <c r="AM130" s="29">
        <f aca="true" t="shared" si="111" ref="AM130:AY139">(AM$128-20)*($AL130-20)/$K$57/1000000</f>
        <v>0.005565217391304348</v>
      </c>
      <c r="AN130" s="29">
        <f t="shared" si="111"/>
        <v>0.009043478260869566</v>
      </c>
      <c r="AO130" s="29">
        <f t="shared" si="111"/>
        <v>0.012521739130434783</v>
      </c>
      <c r="AP130" s="29">
        <f t="shared" si="111"/>
        <v>0.016</v>
      </c>
      <c r="AQ130" s="29">
        <f t="shared" si="111"/>
        <v>0.01947826086956522</v>
      </c>
      <c r="AR130" s="29">
        <f t="shared" si="111"/>
        <v>0.022956521739130435</v>
      </c>
      <c r="AS130" s="29">
        <f t="shared" si="111"/>
        <v>0.026434782608695657</v>
      </c>
      <c r="AT130" s="29">
        <f t="shared" si="111"/>
        <v>0.03339130434782609</v>
      </c>
      <c r="AU130" s="29">
        <f t="shared" si="111"/>
        <v>0.04034782608695653</v>
      </c>
      <c r="AV130" s="29">
        <f t="shared" si="111"/>
        <v>0.04730434782608696</v>
      </c>
      <c r="AW130" s="29">
        <f t="shared" si="111"/>
        <v>0.05426086956521739</v>
      </c>
      <c r="AX130" s="29">
        <f t="shared" si="111"/>
        <v>0.061217391304347835</v>
      </c>
      <c r="AY130" s="29">
        <f t="shared" si="111"/>
        <v>0.06817391304347827</v>
      </c>
      <c r="BA130" s="15">
        <f aca="true" t="shared" si="112" ref="BA130:BA137">BA87</f>
        <v>100</v>
      </c>
      <c r="BB130" s="29">
        <f aca="true" t="shared" si="113" ref="BB130:BB137">(BB$128-20)*($BA130-20)/$K$58/1000000</f>
        <v>0.013575757575757576</v>
      </c>
      <c r="BC130" s="29">
        <f t="shared" si="104"/>
        <v>0.018424242424242423</v>
      </c>
      <c r="BD130" s="29">
        <f t="shared" si="104"/>
        <v>0.023272727272727275</v>
      </c>
      <c r="BE130" s="29">
        <f t="shared" si="104"/>
        <v>0.028121212121212123</v>
      </c>
      <c r="BF130" s="29">
        <f t="shared" si="104"/>
        <v>0.03296969696969697</v>
      </c>
      <c r="BG130" s="29">
        <f t="shared" si="104"/>
        <v>0.03781818181818182</v>
      </c>
      <c r="BH130" s="29">
        <f t="shared" si="104"/>
        <v>0.04266666666666667</v>
      </c>
      <c r="BI130" s="29">
        <f t="shared" si="104"/>
        <v>0.04751515151515152</v>
      </c>
      <c r="BJ130" s="29">
        <f t="shared" si="104"/>
        <v>0.057212121212121214</v>
      </c>
      <c r="BK130" s="29">
        <f t="shared" si="104"/>
        <v>0.06690909090909092</v>
      </c>
      <c r="BL130" s="29">
        <f t="shared" si="104"/>
        <v>0.07660606060606061</v>
      </c>
      <c r="BM130" s="29">
        <f t="shared" si="104"/>
        <v>0.0863030303030303</v>
      </c>
      <c r="BN130" s="29">
        <f t="shared" si="104"/>
        <v>0.096</v>
      </c>
      <c r="BP130" s="15">
        <f aca="true" t="shared" si="114" ref="BP130:BP137">BP87</f>
        <v>100</v>
      </c>
      <c r="BQ130" s="29">
        <f aca="true" t="shared" si="115" ref="BQ130:BQ137">(BQ$128)*($BP130)/$K$59/1000000</f>
        <v>0.018181818181818184</v>
      </c>
      <c r="BR130" s="29">
        <f t="shared" si="105"/>
        <v>0.024242424242424242</v>
      </c>
      <c r="BS130" s="29">
        <f t="shared" si="105"/>
        <v>0.030303030303030304</v>
      </c>
      <c r="BT130" s="29">
        <f t="shared" si="105"/>
        <v>0.03636363636363637</v>
      </c>
      <c r="BU130" s="29">
        <f t="shared" si="105"/>
        <v>0.04242424242424243</v>
      </c>
      <c r="BV130" s="29">
        <f t="shared" si="105"/>
        <v>0.048484848484848485</v>
      </c>
      <c r="BW130" s="29">
        <f t="shared" si="105"/>
        <v>0.05454545454545455</v>
      </c>
      <c r="BX130" s="29">
        <f t="shared" si="105"/>
        <v>0.06060606060606061</v>
      </c>
      <c r="BY130" s="29">
        <f t="shared" si="105"/>
        <v>0.07272727272727274</v>
      </c>
      <c r="BZ130" s="29">
        <f t="shared" si="105"/>
        <v>0.08484848484848485</v>
      </c>
      <c r="CA130" s="29">
        <f t="shared" si="105"/>
        <v>0.09696969696969697</v>
      </c>
      <c r="CB130" s="29">
        <f t="shared" si="105"/>
        <v>0.1090909090909091</v>
      </c>
      <c r="CC130" s="29">
        <f t="shared" si="105"/>
        <v>0.12121212121212122</v>
      </c>
      <c r="CE130" s="15"/>
      <c r="CF130" s="29"/>
      <c r="CG130" s="29"/>
      <c r="CH130" s="29"/>
      <c r="CI130" s="29"/>
      <c r="CJ130" s="29"/>
      <c r="CK130" s="29"/>
      <c r="CL130" s="29"/>
      <c r="CM130" s="29"/>
      <c r="CN130" s="55"/>
      <c r="CO130" s="55"/>
      <c r="CP130" s="55"/>
      <c r="CQ130" s="55"/>
      <c r="CR130" s="55"/>
      <c r="CT130" s="15">
        <f aca="true" t="shared" si="116" ref="CT130:CT135">CT87</f>
        <v>300</v>
      </c>
      <c r="CU130" s="29">
        <f aca="true" t="shared" si="117" ref="CU130:CU135">(CU$128-20)*($CT130-20)/$K$61/1000000</f>
        <v>0.06938053097345133</v>
      </c>
      <c r="CV130" s="29">
        <f t="shared" si="106"/>
        <v>0.09415929203539823</v>
      </c>
      <c r="CW130" s="29">
        <f t="shared" si="106"/>
        <v>0.11893805309734513</v>
      </c>
      <c r="CX130" s="29">
        <f t="shared" si="106"/>
        <v>0.14371681415929205</v>
      </c>
      <c r="CY130" s="29">
        <f t="shared" si="106"/>
        <v>0.16849557522123895</v>
      </c>
      <c r="CZ130" s="29">
        <f t="shared" si="106"/>
        <v>0.19327433628318585</v>
      </c>
      <c r="DA130" s="29">
        <f t="shared" si="106"/>
        <v>0.21805309734513276</v>
      </c>
      <c r="DB130" s="29">
        <f t="shared" si="106"/>
        <v>0.2428318584070797</v>
      </c>
      <c r="DC130" s="29">
        <f t="shared" si="106"/>
        <v>0.2676106194690266</v>
      </c>
      <c r="DD130" s="29">
        <f t="shared" si="106"/>
        <v>0.29238938053097346</v>
      </c>
      <c r="DE130" s="29">
        <f t="shared" si="106"/>
        <v>0.3667256637168142</v>
      </c>
      <c r="DF130" s="29">
        <f t="shared" si="106"/>
        <v>0.49061946902654874</v>
      </c>
      <c r="DG130" s="55"/>
      <c r="DI130" s="15">
        <f aca="true" t="shared" si="118" ref="DI130:DI135">DI87</f>
        <v>300</v>
      </c>
      <c r="DJ130" s="29">
        <f aca="true" t="shared" si="119" ref="DJ130:DJ135">(DJ$128-20)*($DI130-20)/$K$62/1000000</f>
        <v>0.07127272727272727</v>
      </c>
      <c r="DK130" s="29">
        <f t="shared" si="107"/>
        <v>0.09672727272727272</v>
      </c>
      <c r="DL130" s="29">
        <f t="shared" si="107"/>
        <v>0.12218181818181818</v>
      </c>
      <c r="DM130" s="29">
        <f t="shared" si="107"/>
        <v>0.14763636363636362</v>
      </c>
      <c r="DN130" s="29">
        <f t="shared" si="107"/>
        <v>0.1730909090909091</v>
      </c>
      <c r="DO130" s="29">
        <f t="shared" si="107"/>
        <v>0.19854545454545452</v>
      </c>
      <c r="DP130" s="29">
        <f t="shared" si="107"/>
        <v>0.22399999999999998</v>
      </c>
      <c r="DQ130" s="29">
        <f t="shared" si="107"/>
        <v>0.24945454545454543</v>
      </c>
      <c r="DR130" s="29">
        <f t="shared" si="107"/>
        <v>0.2749090909090909</v>
      </c>
      <c r="DS130" s="29">
        <f t="shared" si="107"/>
        <v>0.30036363636363633</v>
      </c>
      <c r="DT130" s="29">
        <f t="shared" si="107"/>
        <v>0.3767272727272727</v>
      </c>
      <c r="DU130" s="29">
        <f t="shared" si="107"/>
        <v>0.5039999999999999</v>
      </c>
      <c r="DV130" s="55"/>
    </row>
    <row r="131" spans="8:126" ht="12.75" hidden="1">
      <c r="H131" s="15"/>
      <c r="I131" s="57">
        <f t="shared" si="100"/>
        <v>120</v>
      </c>
      <c r="J131" s="57">
        <f aca="true" t="shared" si="120" ref="J131:U131">INDEX($W$128:$DV$139,$G88+1,J$84+1)</f>
        <v>120</v>
      </c>
      <c r="K131" s="57">
        <f t="shared" si="120"/>
        <v>120</v>
      </c>
      <c r="L131" s="57">
        <f t="shared" si="120"/>
        <v>120</v>
      </c>
      <c r="M131" s="57">
        <f t="shared" si="120"/>
        <v>120</v>
      </c>
      <c r="N131" s="57">
        <f t="shared" si="120"/>
        <v>120</v>
      </c>
      <c r="O131" s="57">
        <f t="shared" si="120"/>
        <v>120</v>
      </c>
      <c r="P131" s="57">
        <f t="shared" si="120"/>
        <v>120</v>
      </c>
      <c r="Q131" s="57">
        <f t="shared" si="120"/>
        <v>120</v>
      </c>
      <c r="R131" s="57">
        <f t="shared" si="120"/>
        <v>120</v>
      </c>
      <c r="S131" s="57">
        <f t="shared" si="120"/>
        <v>120</v>
      </c>
      <c r="T131" s="57">
        <f t="shared" si="120"/>
        <v>120</v>
      </c>
      <c r="U131" s="57">
        <f t="shared" si="120"/>
        <v>120</v>
      </c>
      <c r="W131" s="15">
        <f t="shared" si="109"/>
        <v>120</v>
      </c>
      <c r="X131" s="29">
        <f t="shared" si="102"/>
        <v>0.006956521739130435</v>
      </c>
      <c r="Y131" s="29">
        <f t="shared" si="102"/>
        <v>0.011304347826086959</v>
      </c>
      <c r="Z131" s="29">
        <f t="shared" si="102"/>
        <v>0.01565217391304348</v>
      </c>
      <c r="AA131" s="29">
        <f t="shared" si="102"/>
        <v>0.02</v>
      </c>
      <c r="AB131" s="29">
        <f t="shared" si="102"/>
        <v>0.024347826086956525</v>
      </c>
      <c r="AC131" s="29">
        <f t="shared" si="102"/>
        <v>0.028695652173913042</v>
      </c>
      <c r="AD131" s="29">
        <f t="shared" si="102"/>
        <v>0.03304347826086957</v>
      </c>
      <c r="AE131" s="29">
        <f t="shared" si="102"/>
        <v>0.04173913043478261</v>
      </c>
      <c r="AF131" s="29">
        <f t="shared" si="102"/>
        <v>0.050434782608695654</v>
      </c>
      <c r="AG131" s="29">
        <f t="shared" si="102"/>
        <v>0.0591304347826087</v>
      </c>
      <c r="AH131" s="29">
        <f t="shared" si="102"/>
        <v>0.06782608695652174</v>
      </c>
      <c r="AI131" s="29">
        <f t="shared" si="102"/>
        <v>0.07652173913043478</v>
      </c>
      <c r="AJ131" s="29">
        <f t="shared" si="102"/>
        <v>0.08521739130434784</v>
      </c>
      <c r="AL131" s="15">
        <f t="shared" si="110"/>
        <v>120</v>
      </c>
      <c r="AM131" s="29">
        <f t="shared" si="111"/>
        <v>0.006956521739130435</v>
      </c>
      <c r="AN131" s="29">
        <f t="shared" si="111"/>
        <v>0.011304347826086959</v>
      </c>
      <c r="AO131" s="29">
        <f t="shared" si="111"/>
        <v>0.01565217391304348</v>
      </c>
      <c r="AP131" s="29">
        <f t="shared" si="111"/>
        <v>0.02</v>
      </c>
      <c r="AQ131" s="29">
        <f t="shared" si="111"/>
        <v>0.024347826086956525</v>
      </c>
      <c r="AR131" s="29">
        <f t="shared" si="111"/>
        <v>0.028695652173913042</v>
      </c>
      <c r="AS131" s="29">
        <f t="shared" si="111"/>
        <v>0.03304347826086957</v>
      </c>
      <c r="AT131" s="29">
        <f t="shared" si="111"/>
        <v>0.04173913043478261</v>
      </c>
      <c r="AU131" s="29">
        <f t="shared" si="111"/>
        <v>0.050434782608695654</v>
      </c>
      <c r="AV131" s="29">
        <f t="shared" si="111"/>
        <v>0.0591304347826087</v>
      </c>
      <c r="AW131" s="29">
        <f t="shared" si="111"/>
        <v>0.06782608695652174</v>
      </c>
      <c r="AX131" s="29">
        <f t="shared" si="111"/>
        <v>0.07652173913043478</v>
      </c>
      <c r="AY131" s="29">
        <f t="shared" si="111"/>
        <v>0.08521739130434784</v>
      </c>
      <c r="BA131" s="15">
        <f t="shared" si="112"/>
        <v>150</v>
      </c>
      <c r="BB131" s="29">
        <f t="shared" si="113"/>
        <v>0.02206060606060606</v>
      </c>
      <c r="BC131" s="29">
        <f t="shared" si="104"/>
        <v>0.02993939393939394</v>
      </c>
      <c r="BD131" s="29">
        <f t="shared" si="104"/>
        <v>0.03781818181818182</v>
      </c>
      <c r="BE131" s="29">
        <f t="shared" si="104"/>
        <v>0.045696969696969694</v>
      </c>
      <c r="BF131" s="29">
        <f t="shared" si="104"/>
        <v>0.053575757575757575</v>
      </c>
      <c r="BG131" s="29">
        <f t="shared" si="104"/>
        <v>0.061454545454545456</v>
      </c>
      <c r="BH131" s="29">
        <f t="shared" si="104"/>
        <v>0.06933333333333334</v>
      </c>
      <c r="BI131" s="29">
        <f t="shared" si="104"/>
        <v>0.07721212121212122</v>
      </c>
      <c r="BJ131" s="29">
        <f t="shared" si="104"/>
        <v>0.09296969696969698</v>
      </c>
      <c r="BK131" s="29">
        <f t="shared" si="104"/>
        <v>0.10872727272727274</v>
      </c>
      <c r="BL131" s="29">
        <f t="shared" si="104"/>
        <v>0.12448484848484849</v>
      </c>
      <c r="BM131" s="29">
        <f t="shared" si="104"/>
        <v>0.14024242424242425</v>
      </c>
      <c r="BN131" s="29">
        <f t="shared" si="104"/>
        <v>0.156</v>
      </c>
      <c r="BP131" s="15">
        <f t="shared" si="114"/>
        <v>150</v>
      </c>
      <c r="BQ131" s="29">
        <f t="shared" si="115"/>
        <v>0.027272727272727275</v>
      </c>
      <c r="BR131" s="29">
        <f t="shared" si="105"/>
        <v>0.03636363636363637</v>
      </c>
      <c r="BS131" s="29">
        <f t="shared" si="105"/>
        <v>0.045454545454545456</v>
      </c>
      <c r="BT131" s="29">
        <f t="shared" si="105"/>
        <v>0.05454545454545455</v>
      </c>
      <c r="BU131" s="29">
        <f t="shared" si="105"/>
        <v>0.06363636363636364</v>
      </c>
      <c r="BV131" s="29">
        <f t="shared" si="105"/>
        <v>0.07272727272727274</v>
      </c>
      <c r="BW131" s="29">
        <f t="shared" si="105"/>
        <v>0.08181818181818182</v>
      </c>
      <c r="BX131" s="29">
        <f t="shared" si="105"/>
        <v>0.09090909090909091</v>
      </c>
      <c r="BY131" s="29">
        <f t="shared" si="105"/>
        <v>0.1090909090909091</v>
      </c>
      <c r="BZ131" s="29">
        <f t="shared" si="105"/>
        <v>0.1272727272727273</v>
      </c>
      <c r="CA131" s="29">
        <f t="shared" si="105"/>
        <v>0.14545454545454548</v>
      </c>
      <c r="CB131" s="29">
        <f t="shared" si="105"/>
        <v>0.16363636363636364</v>
      </c>
      <c r="CC131" s="29">
        <f t="shared" si="105"/>
        <v>0.18181818181818182</v>
      </c>
      <c r="CE131" s="15"/>
      <c r="CF131" s="29"/>
      <c r="CG131" s="29"/>
      <c r="CH131" s="29"/>
      <c r="CI131" s="29"/>
      <c r="CJ131" s="29"/>
      <c r="CK131" s="29"/>
      <c r="CL131" s="29"/>
      <c r="CM131" s="29"/>
      <c r="CN131" s="55"/>
      <c r="CO131" s="55"/>
      <c r="CP131" s="55"/>
      <c r="CQ131" s="55"/>
      <c r="CR131" s="55"/>
      <c r="CT131" s="15">
        <f t="shared" si="116"/>
        <v>400</v>
      </c>
      <c r="CU131" s="29">
        <f t="shared" si="117"/>
        <v>0.09415929203539823</v>
      </c>
      <c r="CV131" s="29">
        <f t="shared" si="106"/>
        <v>0.12778761061946903</v>
      </c>
      <c r="CW131" s="29">
        <f t="shared" si="106"/>
        <v>0.16141592920353984</v>
      </c>
      <c r="CX131" s="29">
        <f t="shared" si="106"/>
        <v>0.19504424778761062</v>
      </c>
      <c r="CY131" s="29">
        <f t="shared" si="106"/>
        <v>0.22867256637168143</v>
      </c>
      <c r="CZ131" s="29">
        <f t="shared" si="106"/>
        <v>0.2623008849557522</v>
      </c>
      <c r="DA131" s="29">
        <f t="shared" si="106"/>
        <v>0.29592920353982305</v>
      </c>
      <c r="DB131" s="29">
        <f t="shared" si="106"/>
        <v>0.32955752212389383</v>
      </c>
      <c r="DC131" s="29">
        <f t="shared" si="106"/>
        <v>0.3631858407079646</v>
      </c>
      <c r="DD131" s="29">
        <f t="shared" si="106"/>
        <v>0.39681415929203545</v>
      </c>
      <c r="DE131" s="29">
        <f t="shared" si="106"/>
        <v>0.4976991150442478</v>
      </c>
      <c r="DF131" s="29">
        <f t="shared" si="106"/>
        <v>0.6658407079646018</v>
      </c>
      <c r="DG131" s="55"/>
      <c r="DI131" s="15">
        <f t="shared" si="118"/>
        <v>400</v>
      </c>
      <c r="DJ131" s="29">
        <f t="shared" si="119"/>
        <v>0.09672727272727272</v>
      </c>
      <c r="DK131" s="29">
        <f t="shared" si="107"/>
        <v>0.13127272727272726</v>
      </c>
      <c r="DL131" s="29">
        <f t="shared" si="107"/>
        <v>0.16581818181818178</v>
      </c>
      <c r="DM131" s="29">
        <f t="shared" si="107"/>
        <v>0.20036363636363635</v>
      </c>
      <c r="DN131" s="29">
        <f t="shared" si="107"/>
        <v>0.23490909090909087</v>
      </c>
      <c r="DO131" s="29">
        <f t="shared" si="107"/>
        <v>0.2694545454545454</v>
      </c>
      <c r="DP131" s="29">
        <f t="shared" si="107"/>
        <v>0.304</v>
      </c>
      <c r="DQ131" s="29">
        <f t="shared" si="107"/>
        <v>0.33854545454545454</v>
      </c>
      <c r="DR131" s="29">
        <f t="shared" si="107"/>
        <v>0.3730909090909091</v>
      </c>
      <c r="DS131" s="29">
        <f t="shared" si="107"/>
        <v>0.4076363636363636</v>
      </c>
      <c r="DT131" s="29">
        <f t="shared" si="107"/>
        <v>0.5112727272727272</v>
      </c>
      <c r="DU131" s="29">
        <f t="shared" si="107"/>
        <v>0.684</v>
      </c>
      <c r="DV131" s="55"/>
    </row>
    <row r="132" spans="8:126" ht="12.75" hidden="1">
      <c r="H132" s="15"/>
      <c r="I132" s="57">
        <f t="shared" si="100"/>
        <v>150</v>
      </c>
      <c r="J132" s="57">
        <f aca="true" t="shared" si="121" ref="J132:U132">INDEX($W$128:$DV$139,$G89+1,J$84+1)</f>
        <v>150</v>
      </c>
      <c r="K132" s="57">
        <f t="shared" si="121"/>
        <v>150</v>
      </c>
      <c r="L132" s="57">
        <f t="shared" si="121"/>
        <v>150</v>
      </c>
      <c r="M132" s="57">
        <f t="shared" si="121"/>
        <v>150</v>
      </c>
      <c r="N132" s="57">
        <f t="shared" si="121"/>
        <v>150</v>
      </c>
      <c r="O132" s="57">
        <f t="shared" si="121"/>
        <v>150</v>
      </c>
      <c r="P132" s="57">
        <f t="shared" si="121"/>
        <v>150</v>
      </c>
      <c r="Q132" s="57">
        <f t="shared" si="121"/>
        <v>150</v>
      </c>
      <c r="R132" s="57">
        <f t="shared" si="121"/>
        <v>150</v>
      </c>
      <c r="S132" s="57">
        <f t="shared" si="121"/>
        <v>150</v>
      </c>
      <c r="T132" s="57">
        <f t="shared" si="121"/>
        <v>150</v>
      </c>
      <c r="U132" s="57">
        <f t="shared" si="121"/>
        <v>150</v>
      </c>
      <c r="W132" s="15">
        <f t="shared" si="109"/>
        <v>150</v>
      </c>
      <c r="X132" s="29">
        <f t="shared" si="102"/>
        <v>0.009043478260869566</v>
      </c>
      <c r="Y132" s="29">
        <f t="shared" si="102"/>
        <v>0.014695652173913044</v>
      </c>
      <c r="Z132" s="29">
        <f t="shared" si="102"/>
        <v>0.020347826086956525</v>
      </c>
      <c r="AA132" s="29">
        <f t="shared" si="102"/>
        <v>0.026000000000000002</v>
      </c>
      <c r="AB132" s="29">
        <f t="shared" si="102"/>
        <v>0.03165217391304348</v>
      </c>
      <c r="AC132" s="29">
        <f t="shared" si="102"/>
        <v>0.03730434782608696</v>
      </c>
      <c r="AD132" s="29">
        <f t="shared" si="102"/>
        <v>0.04295652173913044</v>
      </c>
      <c r="AE132" s="29">
        <f t="shared" si="102"/>
        <v>0.05426086956521739</v>
      </c>
      <c r="AF132" s="29">
        <f t="shared" si="102"/>
        <v>0.06556521739130435</v>
      </c>
      <c r="AG132" s="29">
        <f t="shared" si="102"/>
        <v>0.07686956521739131</v>
      </c>
      <c r="AH132" s="29">
        <f t="shared" si="102"/>
        <v>0.08817391304347827</v>
      </c>
      <c r="AI132" s="29">
        <f t="shared" si="102"/>
        <v>0.09947826086956522</v>
      </c>
      <c r="AJ132" s="29">
        <f t="shared" si="102"/>
        <v>0.11078260869565218</v>
      </c>
      <c r="AL132" s="15">
        <f t="shared" si="110"/>
        <v>150</v>
      </c>
      <c r="AM132" s="29">
        <f t="shared" si="111"/>
        <v>0.009043478260869566</v>
      </c>
      <c r="AN132" s="29">
        <f t="shared" si="111"/>
        <v>0.014695652173913044</v>
      </c>
      <c r="AO132" s="29">
        <f t="shared" si="111"/>
        <v>0.020347826086956525</v>
      </c>
      <c r="AP132" s="29">
        <f t="shared" si="111"/>
        <v>0.026000000000000002</v>
      </c>
      <c r="AQ132" s="29">
        <f t="shared" si="111"/>
        <v>0.03165217391304348</v>
      </c>
      <c r="AR132" s="29">
        <f t="shared" si="111"/>
        <v>0.03730434782608696</v>
      </c>
      <c r="AS132" s="29">
        <f t="shared" si="111"/>
        <v>0.04295652173913044</v>
      </c>
      <c r="AT132" s="29">
        <f t="shared" si="111"/>
        <v>0.05426086956521739</v>
      </c>
      <c r="AU132" s="29">
        <f t="shared" si="111"/>
        <v>0.06556521739130435</v>
      </c>
      <c r="AV132" s="29">
        <f t="shared" si="111"/>
        <v>0.07686956521739131</v>
      </c>
      <c r="AW132" s="29">
        <f t="shared" si="111"/>
        <v>0.08817391304347827</v>
      </c>
      <c r="AX132" s="29">
        <f t="shared" si="111"/>
        <v>0.09947826086956522</v>
      </c>
      <c r="AY132" s="29">
        <f t="shared" si="111"/>
        <v>0.11078260869565218</v>
      </c>
      <c r="BA132" s="15">
        <f t="shared" si="112"/>
        <v>200</v>
      </c>
      <c r="BB132" s="29">
        <f t="shared" si="113"/>
        <v>0.03054545454545455</v>
      </c>
      <c r="BC132" s="29">
        <f t="shared" si="104"/>
        <v>0.04145454545454546</v>
      </c>
      <c r="BD132" s="29">
        <f t="shared" si="104"/>
        <v>0.05236363636363637</v>
      </c>
      <c r="BE132" s="29">
        <f t="shared" si="104"/>
        <v>0.06327272727272729</v>
      </c>
      <c r="BF132" s="29">
        <f t="shared" si="104"/>
        <v>0.0741818181818182</v>
      </c>
      <c r="BG132" s="29">
        <f t="shared" si="104"/>
        <v>0.08509090909090909</v>
      </c>
      <c r="BH132" s="29">
        <f t="shared" si="104"/>
        <v>0.096</v>
      </c>
      <c r="BI132" s="29">
        <f t="shared" si="104"/>
        <v>0.10690909090909091</v>
      </c>
      <c r="BJ132" s="29">
        <f t="shared" si="104"/>
        <v>0.12872727272727275</v>
      </c>
      <c r="BK132" s="29">
        <f t="shared" si="104"/>
        <v>0.15054545454545457</v>
      </c>
      <c r="BL132" s="29">
        <f t="shared" si="104"/>
        <v>0.17236363636363639</v>
      </c>
      <c r="BM132" s="29">
        <f t="shared" si="104"/>
        <v>0.1941818181818182</v>
      </c>
      <c r="BN132" s="29">
        <f t="shared" si="104"/>
        <v>0.216</v>
      </c>
      <c r="BP132" s="15">
        <f t="shared" si="114"/>
        <v>200</v>
      </c>
      <c r="BQ132" s="29">
        <f t="shared" si="115"/>
        <v>0.03636363636363637</v>
      </c>
      <c r="BR132" s="29">
        <f t="shared" si="105"/>
        <v>0.048484848484848485</v>
      </c>
      <c r="BS132" s="29">
        <f t="shared" si="105"/>
        <v>0.06060606060606061</v>
      </c>
      <c r="BT132" s="29">
        <f t="shared" si="105"/>
        <v>0.07272727272727274</v>
      </c>
      <c r="BU132" s="29">
        <f t="shared" si="105"/>
        <v>0.08484848484848485</v>
      </c>
      <c r="BV132" s="29">
        <f t="shared" si="105"/>
        <v>0.09696969696969697</v>
      </c>
      <c r="BW132" s="29">
        <f t="shared" si="105"/>
        <v>0.1090909090909091</v>
      </c>
      <c r="BX132" s="29">
        <f t="shared" si="105"/>
        <v>0.12121212121212122</v>
      </c>
      <c r="BY132" s="29">
        <f t="shared" si="105"/>
        <v>0.14545454545454548</v>
      </c>
      <c r="BZ132" s="29">
        <f t="shared" si="105"/>
        <v>0.1696969696969697</v>
      </c>
      <c r="CA132" s="29">
        <f t="shared" si="105"/>
        <v>0.19393939393939394</v>
      </c>
      <c r="CB132" s="29">
        <f t="shared" si="105"/>
        <v>0.2181818181818182</v>
      </c>
      <c r="CC132" s="29">
        <f t="shared" si="105"/>
        <v>0.24242424242424243</v>
      </c>
      <c r="CE132" s="15"/>
      <c r="CF132" s="29"/>
      <c r="CG132" s="29"/>
      <c r="CH132" s="29"/>
      <c r="CI132" s="29"/>
      <c r="CJ132" s="29"/>
      <c r="CK132" s="29"/>
      <c r="CL132" s="29"/>
      <c r="CM132" s="29"/>
      <c r="CN132" s="55"/>
      <c r="CO132" s="55"/>
      <c r="CP132" s="55"/>
      <c r="CQ132" s="55"/>
      <c r="CR132" s="55"/>
      <c r="CT132" s="15">
        <f t="shared" si="116"/>
        <v>500</v>
      </c>
      <c r="CU132" s="29">
        <f t="shared" si="117"/>
        <v>0.11893805309734513</v>
      </c>
      <c r="CV132" s="29">
        <f t="shared" si="106"/>
        <v>0.16141592920353984</v>
      </c>
      <c r="CW132" s="29">
        <f t="shared" si="106"/>
        <v>0.20389380530973453</v>
      </c>
      <c r="CX132" s="29">
        <f t="shared" si="106"/>
        <v>0.24637168141592922</v>
      </c>
      <c r="CY132" s="29">
        <f t="shared" si="106"/>
        <v>0.28884955752212393</v>
      </c>
      <c r="CZ132" s="29">
        <f t="shared" si="106"/>
        <v>0.3313274336283186</v>
      </c>
      <c r="DA132" s="29">
        <f t="shared" si="106"/>
        <v>0.37380530973451326</v>
      </c>
      <c r="DB132" s="29">
        <f t="shared" si="106"/>
        <v>0.416283185840708</v>
      </c>
      <c r="DC132" s="29">
        <f t="shared" si="106"/>
        <v>0.4587610619469027</v>
      </c>
      <c r="DD132" s="29">
        <f t="shared" si="106"/>
        <v>0.5012389380530974</v>
      </c>
      <c r="DE132" s="29">
        <f t="shared" si="106"/>
        <v>0.6286725663716816</v>
      </c>
      <c r="DF132" s="29">
        <f t="shared" si="106"/>
        <v>0.8410619469026549</v>
      </c>
      <c r="DG132" s="55"/>
      <c r="DI132" s="15">
        <f t="shared" si="118"/>
        <v>500</v>
      </c>
      <c r="DJ132" s="29">
        <f t="shared" si="119"/>
        <v>0.12218181818181818</v>
      </c>
      <c r="DK132" s="29">
        <f t="shared" si="107"/>
        <v>0.16581818181818178</v>
      </c>
      <c r="DL132" s="29">
        <f t="shared" si="107"/>
        <v>0.20945454545454545</v>
      </c>
      <c r="DM132" s="29">
        <f t="shared" si="107"/>
        <v>0.25309090909090903</v>
      </c>
      <c r="DN132" s="29">
        <f t="shared" si="107"/>
        <v>0.29672727272727273</v>
      </c>
      <c r="DO132" s="29">
        <f t="shared" si="107"/>
        <v>0.34036363636363637</v>
      </c>
      <c r="DP132" s="29">
        <f t="shared" si="107"/>
        <v>0.38399999999999995</v>
      </c>
      <c r="DQ132" s="29">
        <f t="shared" si="107"/>
        <v>0.4276363636363636</v>
      </c>
      <c r="DR132" s="29">
        <f t="shared" si="107"/>
        <v>0.47127272727272723</v>
      </c>
      <c r="DS132" s="29">
        <f t="shared" si="107"/>
        <v>0.5149090909090909</v>
      </c>
      <c r="DT132" s="29">
        <f t="shared" si="107"/>
        <v>0.6458181818181817</v>
      </c>
      <c r="DU132" s="29">
        <f t="shared" si="107"/>
        <v>0.8639999999999999</v>
      </c>
      <c r="DV132" s="55"/>
    </row>
    <row r="133" spans="8:126" ht="12.75" hidden="1">
      <c r="H133" s="15"/>
      <c r="I133" s="57">
        <f t="shared" si="100"/>
        <v>200</v>
      </c>
      <c r="J133" s="57">
        <f aca="true" t="shared" si="122" ref="J133:U133">INDEX($W$128:$DV$139,$G90+1,J$84+1)</f>
        <v>200</v>
      </c>
      <c r="K133" s="57">
        <f t="shared" si="122"/>
        <v>200</v>
      </c>
      <c r="L133" s="57">
        <f t="shared" si="122"/>
        <v>200</v>
      </c>
      <c r="M133" s="57">
        <f t="shared" si="122"/>
        <v>200</v>
      </c>
      <c r="N133" s="57">
        <f t="shared" si="122"/>
        <v>200</v>
      </c>
      <c r="O133" s="57">
        <f t="shared" si="122"/>
        <v>200</v>
      </c>
      <c r="P133" s="57">
        <f t="shared" si="122"/>
        <v>200</v>
      </c>
      <c r="Q133" s="57">
        <f t="shared" si="122"/>
        <v>200</v>
      </c>
      <c r="R133" s="57">
        <f t="shared" si="122"/>
        <v>200</v>
      </c>
      <c r="S133" s="57">
        <f t="shared" si="122"/>
        <v>200</v>
      </c>
      <c r="T133" s="57">
        <f t="shared" si="122"/>
        <v>200</v>
      </c>
      <c r="U133" s="57">
        <f t="shared" si="122"/>
        <v>200</v>
      </c>
      <c r="W133" s="15">
        <f t="shared" si="109"/>
        <v>200</v>
      </c>
      <c r="X133" s="29">
        <f t="shared" si="102"/>
        <v>0.012521739130434783</v>
      </c>
      <c r="Y133" s="29">
        <f t="shared" si="102"/>
        <v>0.020347826086956525</v>
      </c>
      <c r="Z133" s="29">
        <f t="shared" si="102"/>
        <v>0.028173913043478264</v>
      </c>
      <c r="AA133" s="29">
        <f t="shared" si="102"/>
        <v>0.036</v>
      </c>
      <c r="AB133" s="29">
        <f t="shared" si="102"/>
        <v>0.043826086956521744</v>
      </c>
      <c r="AC133" s="29">
        <f t="shared" si="102"/>
        <v>0.05165217391304348</v>
      </c>
      <c r="AD133" s="29">
        <f t="shared" si="102"/>
        <v>0.05947826086956522</v>
      </c>
      <c r="AE133" s="29">
        <f t="shared" si="102"/>
        <v>0.07513043478260871</v>
      </c>
      <c r="AF133" s="29">
        <f t="shared" si="102"/>
        <v>0.09078260869565218</v>
      </c>
      <c r="AG133" s="29">
        <f t="shared" si="102"/>
        <v>0.10643478260869567</v>
      </c>
      <c r="AH133" s="29">
        <f t="shared" si="102"/>
        <v>0.12208695652173913</v>
      </c>
      <c r="AI133" s="29">
        <f t="shared" si="102"/>
        <v>0.13773913043478261</v>
      </c>
      <c r="AJ133" s="29">
        <f t="shared" si="102"/>
        <v>0.1533913043478261</v>
      </c>
      <c r="AL133" s="15">
        <f t="shared" si="110"/>
        <v>200</v>
      </c>
      <c r="AM133" s="29">
        <f t="shared" si="111"/>
        <v>0.012521739130434783</v>
      </c>
      <c r="AN133" s="29">
        <f t="shared" si="111"/>
        <v>0.020347826086956525</v>
      </c>
      <c r="AO133" s="29">
        <f t="shared" si="111"/>
        <v>0.028173913043478264</v>
      </c>
      <c r="AP133" s="29">
        <f t="shared" si="111"/>
        <v>0.036</v>
      </c>
      <c r="AQ133" s="29">
        <f t="shared" si="111"/>
        <v>0.043826086956521744</v>
      </c>
      <c r="AR133" s="29">
        <f t="shared" si="111"/>
        <v>0.05165217391304348</v>
      </c>
      <c r="AS133" s="29">
        <f t="shared" si="111"/>
        <v>0.05947826086956522</v>
      </c>
      <c r="AT133" s="29">
        <f t="shared" si="111"/>
        <v>0.07513043478260871</v>
      </c>
      <c r="AU133" s="29">
        <f t="shared" si="111"/>
        <v>0.09078260869565218</v>
      </c>
      <c r="AV133" s="29">
        <f t="shared" si="111"/>
        <v>0.10643478260869567</v>
      </c>
      <c r="AW133" s="29">
        <f t="shared" si="111"/>
        <v>0.12208695652173913</v>
      </c>
      <c r="AX133" s="29">
        <f t="shared" si="111"/>
        <v>0.13773913043478261</v>
      </c>
      <c r="AY133" s="29">
        <f t="shared" si="111"/>
        <v>0.1533913043478261</v>
      </c>
      <c r="BA133" s="15">
        <f t="shared" si="112"/>
        <v>250</v>
      </c>
      <c r="BB133" s="29">
        <f t="shared" si="113"/>
        <v>0.03903030303030303</v>
      </c>
      <c r="BC133" s="29">
        <f t="shared" si="104"/>
        <v>0.05296969696969697</v>
      </c>
      <c r="BD133" s="29">
        <f t="shared" si="104"/>
        <v>0.06690909090909092</v>
      </c>
      <c r="BE133" s="29">
        <f t="shared" si="104"/>
        <v>0.08084848484848485</v>
      </c>
      <c r="BF133" s="29">
        <f t="shared" si="104"/>
        <v>0.0947878787878788</v>
      </c>
      <c r="BG133" s="29">
        <f t="shared" si="104"/>
        <v>0.10872727272727274</v>
      </c>
      <c r="BH133" s="29">
        <f t="shared" si="104"/>
        <v>0.12266666666666667</v>
      </c>
      <c r="BI133" s="29">
        <f t="shared" si="104"/>
        <v>0.13660606060606062</v>
      </c>
      <c r="BJ133" s="29">
        <f t="shared" si="104"/>
        <v>0.16448484848484848</v>
      </c>
      <c r="BK133" s="29">
        <f t="shared" si="104"/>
        <v>0.19236363636363638</v>
      </c>
      <c r="BL133" s="29">
        <f t="shared" si="104"/>
        <v>0.22024242424242427</v>
      </c>
      <c r="BM133" s="29">
        <f t="shared" si="104"/>
        <v>0.24812121212121213</v>
      </c>
      <c r="BN133" s="29">
        <f t="shared" si="104"/>
        <v>0.276</v>
      </c>
      <c r="BP133" s="15">
        <f t="shared" si="114"/>
        <v>250</v>
      </c>
      <c r="BQ133" s="29">
        <f t="shared" si="115"/>
        <v>0.045454545454545456</v>
      </c>
      <c r="BR133" s="29">
        <f t="shared" si="105"/>
        <v>0.06060606060606061</v>
      </c>
      <c r="BS133" s="29">
        <f t="shared" si="105"/>
        <v>0.07575757575757576</v>
      </c>
      <c r="BT133" s="29">
        <f t="shared" si="105"/>
        <v>0.09090909090909091</v>
      </c>
      <c r="BU133" s="29">
        <f t="shared" si="105"/>
        <v>0.10606060606060606</v>
      </c>
      <c r="BV133" s="29">
        <f t="shared" si="105"/>
        <v>0.12121212121212122</v>
      </c>
      <c r="BW133" s="29">
        <f t="shared" si="105"/>
        <v>0.13636363636363638</v>
      </c>
      <c r="BX133" s="29">
        <f t="shared" si="105"/>
        <v>0.15151515151515152</v>
      </c>
      <c r="BY133" s="29">
        <f t="shared" si="105"/>
        <v>0.18181818181818182</v>
      </c>
      <c r="BZ133" s="29">
        <f t="shared" si="105"/>
        <v>0.21212121212121213</v>
      </c>
      <c r="CA133" s="29">
        <f t="shared" si="105"/>
        <v>0.24242424242424243</v>
      </c>
      <c r="CB133" s="29">
        <f t="shared" si="105"/>
        <v>0.27272727272727276</v>
      </c>
      <c r="CC133" s="29">
        <f t="shared" si="105"/>
        <v>0.30303030303030304</v>
      </c>
      <c r="CE133" s="15"/>
      <c r="CF133" s="29"/>
      <c r="CG133" s="29"/>
      <c r="CH133" s="29"/>
      <c r="CI133" s="29"/>
      <c r="CJ133" s="29"/>
      <c r="CK133" s="29"/>
      <c r="CL133" s="29"/>
      <c r="CM133" s="29"/>
      <c r="CN133" s="55"/>
      <c r="CO133" s="55"/>
      <c r="CP133" s="55"/>
      <c r="CQ133" s="55"/>
      <c r="CR133" s="55"/>
      <c r="CT133" s="15">
        <f t="shared" si="116"/>
        <v>600</v>
      </c>
      <c r="CU133" s="29">
        <f t="shared" si="117"/>
        <v>0.14371681415929205</v>
      </c>
      <c r="CV133" s="29">
        <f t="shared" si="106"/>
        <v>0.19504424778761062</v>
      </c>
      <c r="CW133" s="29">
        <f t="shared" si="106"/>
        <v>0.24637168141592922</v>
      </c>
      <c r="CX133" s="29">
        <f t="shared" si="106"/>
        <v>0.29769911504424784</v>
      </c>
      <c r="CY133" s="29">
        <f t="shared" si="106"/>
        <v>0.34902654867256644</v>
      </c>
      <c r="CZ133" s="29">
        <f t="shared" si="106"/>
        <v>0.40035398230088504</v>
      </c>
      <c r="DA133" s="29">
        <f t="shared" si="106"/>
        <v>0.4516814159292036</v>
      </c>
      <c r="DB133" s="29">
        <f t="shared" si="106"/>
        <v>0.5030088495575221</v>
      </c>
      <c r="DC133" s="29">
        <f t="shared" si="106"/>
        <v>0.5543362831858408</v>
      </c>
      <c r="DD133" s="29">
        <f t="shared" si="106"/>
        <v>0.6056637168141593</v>
      </c>
      <c r="DE133" s="29">
        <f t="shared" si="106"/>
        <v>0.7596460176991151</v>
      </c>
      <c r="DF133" s="29">
        <f t="shared" si="106"/>
        <v>1.016283185840708</v>
      </c>
      <c r="DG133" s="55"/>
      <c r="DI133" s="15">
        <f t="shared" si="118"/>
        <v>600</v>
      </c>
      <c r="DJ133" s="29">
        <f t="shared" si="119"/>
        <v>0.14763636363636362</v>
      </c>
      <c r="DK133" s="29">
        <f t="shared" si="107"/>
        <v>0.20036363636363635</v>
      </c>
      <c r="DL133" s="29">
        <f t="shared" si="107"/>
        <v>0.25309090909090903</v>
      </c>
      <c r="DM133" s="29">
        <f t="shared" si="107"/>
        <v>0.30581818181818177</v>
      </c>
      <c r="DN133" s="29">
        <f t="shared" si="107"/>
        <v>0.35854545454545456</v>
      </c>
      <c r="DO133" s="29">
        <f t="shared" si="107"/>
        <v>0.41127272727272723</v>
      </c>
      <c r="DP133" s="29">
        <f t="shared" si="107"/>
        <v>0.46399999999999997</v>
      </c>
      <c r="DQ133" s="29">
        <f t="shared" si="107"/>
        <v>0.5167272727272727</v>
      </c>
      <c r="DR133" s="29">
        <f t="shared" si="107"/>
        <v>0.5694545454545454</v>
      </c>
      <c r="DS133" s="29">
        <f t="shared" si="107"/>
        <v>0.6221818181818182</v>
      </c>
      <c r="DT133" s="29">
        <f t="shared" si="107"/>
        <v>0.7803636363636364</v>
      </c>
      <c r="DU133" s="29">
        <f t="shared" si="107"/>
        <v>1.0439999999999998</v>
      </c>
      <c r="DV133" s="55"/>
    </row>
    <row r="134" spans="8:126" ht="12.75" hidden="1">
      <c r="H134" s="15"/>
      <c r="I134" s="57">
        <f t="shared" si="100"/>
        <v>250</v>
      </c>
      <c r="J134" s="57">
        <f aca="true" t="shared" si="123" ref="J134:U134">INDEX($W$128:$DV$139,$G91+1,J$84+1)</f>
        <v>250</v>
      </c>
      <c r="K134" s="57">
        <f t="shared" si="123"/>
        <v>250</v>
      </c>
      <c r="L134" s="57">
        <f t="shared" si="123"/>
        <v>250</v>
      </c>
      <c r="M134" s="57">
        <f t="shared" si="123"/>
        <v>250</v>
      </c>
      <c r="N134" s="57">
        <f t="shared" si="123"/>
        <v>250</v>
      </c>
      <c r="O134" s="57">
        <f t="shared" si="123"/>
        <v>250</v>
      </c>
      <c r="P134" s="57">
        <f t="shared" si="123"/>
        <v>250</v>
      </c>
      <c r="Q134" s="57">
        <f t="shared" si="123"/>
        <v>250</v>
      </c>
      <c r="R134" s="57">
        <f t="shared" si="123"/>
        <v>250</v>
      </c>
      <c r="S134" s="57">
        <f t="shared" si="123"/>
        <v>250</v>
      </c>
      <c r="T134" s="57">
        <f t="shared" si="123"/>
        <v>250</v>
      </c>
      <c r="U134" s="57">
        <f t="shared" si="123"/>
        <v>250</v>
      </c>
      <c r="W134" s="15">
        <f t="shared" si="109"/>
        <v>250</v>
      </c>
      <c r="X134" s="29">
        <f t="shared" si="102"/>
        <v>0.016</v>
      </c>
      <c r="Y134" s="29">
        <f t="shared" si="102"/>
        <v>0.026000000000000002</v>
      </c>
      <c r="Z134" s="29">
        <f t="shared" si="102"/>
        <v>0.036</v>
      </c>
      <c r="AA134" s="29">
        <f t="shared" si="102"/>
        <v>0.046</v>
      </c>
      <c r="AB134" s="29">
        <f t="shared" si="102"/>
        <v>0.05600000000000001</v>
      </c>
      <c r="AC134" s="29">
        <f t="shared" si="102"/>
        <v>0.066</v>
      </c>
      <c r="AD134" s="29">
        <f t="shared" si="102"/>
        <v>0.076</v>
      </c>
      <c r="AE134" s="29">
        <f t="shared" si="102"/>
        <v>0.09600000000000002</v>
      </c>
      <c r="AF134" s="29">
        <f t="shared" si="102"/>
        <v>0.11600000000000002</v>
      </c>
      <c r="AG134" s="29">
        <f t="shared" si="102"/>
        <v>0.136</v>
      </c>
      <c r="AH134" s="29">
        <f t="shared" si="102"/>
        <v>0.156</v>
      </c>
      <c r="AI134" s="29">
        <f t="shared" si="102"/>
        <v>0.176</v>
      </c>
      <c r="AJ134" s="29">
        <f t="shared" si="102"/>
        <v>0.19600000000000004</v>
      </c>
      <c r="AL134" s="15">
        <f t="shared" si="110"/>
        <v>250</v>
      </c>
      <c r="AM134" s="29">
        <f t="shared" si="111"/>
        <v>0.016</v>
      </c>
      <c r="AN134" s="29">
        <f t="shared" si="111"/>
        <v>0.026000000000000002</v>
      </c>
      <c r="AO134" s="29">
        <f t="shared" si="111"/>
        <v>0.036</v>
      </c>
      <c r="AP134" s="29">
        <f t="shared" si="111"/>
        <v>0.046</v>
      </c>
      <c r="AQ134" s="29">
        <f t="shared" si="111"/>
        <v>0.05600000000000001</v>
      </c>
      <c r="AR134" s="29">
        <f t="shared" si="111"/>
        <v>0.066</v>
      </c>
      <c r="AS134" s="29">
        <f t="shared" si="111"/>
        <v>0.076</v>
      </c>
      <c r="AT134" s="29">
        <f t="shared" si="111"/>
        <v>0.09600000000000002</v>
      </c>
      <c r="AU134" s="29">
        <f t="shared" si="111"/>
        <v>0.11600000000000002</v>
      </c>
      <c r="AV134" s="29">
        <f t="shared" si="111"/>
        <v>0.136</v>
      </c>
      <c r="AW134" s="29">
        <f t="shared" si="111"/>
        <v>0.156</v>
      </c>
      <c r="AX134" s="29">
        <f t="shared" si="111"/>
        <v>0.176</v>
      </c>
      <c r="AY134" s="29">
        <f t="shared" si="111"/>
        <v>0.19600000000000004</v>
      </c>
      <c r="BA134" s="15">
        <f t="shared" si="112"/>
        <v>300</v>
      </c>
      <c r="BB134" s="29">
        <f t="shared" si="113"/>
        <v>0.04751515151515152</v>
      </c>
      <c r="BC134" s="29">
        <f t="shared" si="104"/>
        <v>0.06448484848484849</v>
      </c>
      <c r="BD134" s="29">
        <f t="shared" si="104"/>
        <v>0.08145454545454546</v>
      </c>
      <c r="BE134" s="29">
        <f t="shared" si="104"/>
        <v>0.09842424242424243</v>
      </c>
      <c r="BF134" s="29">
        <f t="shared" si="104"/>
        <v>0.11539393939393941</v>
      </c>
      <c r="BG134" s="29">
        <f t="shared" si="104"/>
        <v>0.13236363636363638</v>
      </c>
      <c r="BH134" s="29">
        <f t="shared" si="104"/>
        <v>0.14933333333333335</v>
      </c>
      <c r="BI134" s="29">
        <f t="shared" si="104"/>
        <v>0.1663030303030303</v>
      </c>
      <c r="BJ134" s="29">
        <f t="shared" si="104"/>
        <v>0.20024242424242425</v>
      </c>
      <c r="BK134" s="29">
        <f t="shared" si="104"/>
        <v>0.2341818181818182</v>
      </c>
      <c r="BL134" s="29">
        <f t="shared" si="104"/>
        <v>0.26812121212121215</v>
      </c>
      <c r="BM134" s="29">
        <f t="shared" si="104"/>
        <v>0.3020606060606061</v>
      </c>
      <c r="BN134" s="29">
        <f t="shared" si="104"/>
        <v>0.336</v>
      </c>
      <c r="BP134" s="15">
        <f t="shared" si="114"/>
        <v>300</v>
      </c>
      <c r="BQ134" s="29">
        <f t="shared" si="115"/>
        <v>0.05454545454545455</v>
      </c>
      <c r="BR134" s="29">
        <f t="shared" si="105"/>
        <v>0.07272727272727274</v>
      </c>
      <c r="BS134" s="29">
        <f t="shared" si="105"/>
        <v>0.09090909090909091</v>
      </c>
      <c r="BT134" s="29">
        <f t="shared" si="105"/>
        <v>0.1090909090909091</v>
      </c>
      <c r="BU134" s="29">
        <f t="shared" si="105"/>
        <v>0.1272727272727273</v>
      </c>
      <c r="BV134" s="29">
        <f t="shared" si="105"/>
        <v>0.14545454545454548</v>
      </c>
      <c r="BW134" s="29">
        <f t="shared" si="105"/>
        <v>0.16363636363636364</v>
      </c>
      <c r="BX134" s="29">
        <f t="shared" si="105"/>
        <v>0.18181818181818182</v>
      </c>
      <c r="BY134" s="29">
        <f t="shared" si="105"/>
        <v>0.2181818181818182</v>
      </c>
      <c r="BZ134" s="29">
        <f t="shared" si="105"/>
        <v>0.2545454545454546</v>
      </c>
      <c r="CA134" s="29">
        <f t="shared" si="105"/>
        <v>0.29090909090909095</v>
      </c>
      <c r="CB134" s="29">
        <f t="shared" si="105"/>
        <v>0.32727272727272727</v>
      </c>
      <c r="CC134" s="29">
        <f t="shared" si="105"/>
        <v>0.36363636363636365</v>
      </c>
      <c r="CE134" s="1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T134" s="15">
        <f t="shared" si="116"/>
        <v>800</v>
      </c>
      <c r="CU134" s="29">
        <f t="shared" si="117"/>
        <v>0.19327433628318585</v>
      </c>
      <c r="CV134" s="29">
        <f t="shared" si="106"/>
        <v>0.2623008849557522</v>
      </c>
      <c r="CW134" s="29">
        <f t="shared" si="106"/>
        <v>0.3313274336283186</v>
      </c>
      <c r="CX134" s="29">
        <f t="shared" si="106"/>
        <v>0.40035398230088504</v>
      </c>
      <c r="CY134" s="29">
        <f t="shared" si="106"/>
        <v>0.4693805309734514</v>
      </c>
      <c r="CZ134" s="29">
        <f t="shared" si="106"/>
        <v>0.5384070796460177</v>
      </c>
      <c r="DA134" s="29">
        <f t="shared" si="106"/>
        <v>0.6074336283185842</v>
      </c>
      <c r="DB134" s="29">
        <f t="shared" si="106"/>
        <v>0.6764601769911505</v>
      </c>
      <c r="DC134" s="29">
        <f t="shared" si="106"/>
        <v>0.7454867256637169</v>
      </c>
      <c r="DD134" s="29">
        <f t="shared" si="106"/>
        <v>0.8145132743362832</v>
      </c>
      <c r="DE134" s="29">
        <f t="shared" si="106"/>
        <v>1.0215929203539824</v>
      </c>
      <c r="DF134" s="29">
        <f t="shared" si="106"/>
        <v>1.3667256637168141</v>
      </c>
      <c r="DG134" s="55"/>
      <c r="DI134" s="15">
        <f t="shared" si="118"/>
        <v>800</v>
      </c>
      <c r="DJ134" s="29">
        <f t="shared" si="119"/>
        <v>0.19854545454545452</v>
      </c>
      <c r="DK134" s="29">
        <f t="shared" si="107"/>
        <v>0.2694545454545454</v>
      </c>
      <c r="DL134" s="29">
        <f t="shared" si="107"/>
        <v>0.34036363636363637</v>
      </c>
      <c r="DM134" s="29">
        <f t="shared" si="107"/>
        <v>0.41127272727272723</v>
      </c>
      <c r="DN134" s="29">
        <f t="shared" si="107"/>
        <v>0.4821818181818181</v>
      </c>
      <c r="DO134" s="29">
        <f t="shared" si="107"/>
        <v>0.5530909090909091</v>
      </c>
      <c r="DP134" s="29">
        <f t="shared" si="107"/>
        <v>0.624</v>
      </c>
      <c r="DQ134" s="29">
        <f t="shared" si="107"/>
        <v>0.6949090909090908</v>
      </c>
      <c r="DR134" s="29">
        <f t="shared" si="107"/>
        <v>0.7658181818181817</v>
      </c>
      <c r="DS134" s="29">
        <f t="shared" si="107"/>
        <v>0.8367272727272727</v>
      </c>
      <c r="DT134" s="29">
        <f t="shared" si="107"/>
        <v>1.0494545454545454</v>
      </c>
      <c r="DU134" s="29">
        <f t="shared" si="107"/>
        <v>1.404</v>
      </c>
      <c r="DV134" s="55"/>
    </row>
    <row r="135" spans="8:126" ht="12.75" hidden="1">
      <c r="H135" s="15"/>
      <c r="I135" s="57">
        <f t="shared" si="100"/>
        <v>300</v>
      </c>
      <c r="J135" s="57">
        <f aca="true" t="shared" si="124" ref="J135:U135">INDEX($W$128:$DV$139,$G92+1,J$84+1)</f>
        <v>300</v>
      </c>
      <c r="K135" s="57">
        <f t="shared" si="124"/>
        <v>300</v>
      </c>
      <c r="L135" s="57">
        <f t="shared" si="124"/>
        <v>300</v>
      </c>
      <c r="M135" s="57">
        <f t="shared" si="124"/>
        <v>300</v>
      </c>
      <c r="N135" s="57">
        <f t="shared" si="124"/>
        <v>300</v>
      </c>
      <c r="O135" s="57">
        <f t="shared" si="124"/>
        <v>300</v>
      </c>
      <c r="P135" s="57">
        <f t="shared" si="124"/>
        <v>300</v>
      </c>
      <c r="Q135" s="57">
        <f t="shared" si="124"/>
        <v>300</v>
      </c>
      <c r="R135" s="57">
        <f t="shared" si="124"/>
        <v>300</v>
      </c>
      <c r="S135" s="57">
        <f t="shared" si="124"/>
        <v>300</v>
      </c>
      <c r="T135" s="57">
        <f t="shared" si="124"/>
        <v>300</v>
      </c>
      <c r="U135" s="57">
        <f t="shared" si="124"/>
        <v>300</v>
      </c>
      <c r="W135" s="15">
        <f t="shared" si="109"/>
        <v>300</v>
      </c>
      <c r="X135" s="29">
        <f t="shared" si="102"/>
        <v>0.01947826086956522</v>
      </c>
      <c r="Y135" s="29">
        <f t="shared" si="102"/>
        <v>0.03165217391304348</v>
      </c>
      <c r="Z135" s="29">
        <f t="shared" si="102"/>
        <v>0.043826086956521744</v>
      </c>
      <c r="AA135" s="29">
        <f t="shared" si="102"/>
        <v>0.05600000000000001</v>
      </c>
      <c r="AB135" s="29">
        <f t="shared" si="102"/>
        <v>0.06817391304347827</v>
      </c>
      <c r="AC135" s="29">
        <f t="shared" si="102"/>
        <v>0.08034782608695652</v>
      </c>
      <c r="AD135" s="29">
        <f t="shared" si="102"/>
        <v>0.09252173913043478</v>
      </c>
      <c r="AE135" s="29">
        <f t="shared" si="102"/>
        <v>0.11686956521739131</v>
      </c>
      <c r="AF135" s="29">
        <f t="shared" si="102"/>
        <v>0.14121739130434785</v>
      </c>
      <c r="AG135" s="29">
        <f t="shared" si="102"/>
        <v>0.16556521739130436</v>
      </c>
      <c r="AH135" s="29">
        <f t="shared" si="102"/>
        <v>0.1899130434782609</v>
      </c>
      <c r="AI135" s="29">
        <f t="shared" si="102"/>
        <v>0.2142608695652174</v>
      </c>
      <c r="AJ135" s="29">
        <f t="shared" si="102"/>
        <v>0.2386086956521739</v>
      </c>
      <c r="AL135" s="15">
        <f t="shared" si="110"/>
        <v>300</v>
      </c>
      <c r="AM135" s="29">
        <f t="shared" si="111"/>
        <v>0.01947826086956522</v>
      </c>
      <c r="AN135" s="29">
        <f t="shared" si="111"/>
        <v>0.03165217391304348</v>
      </c>
      <c r="AO135" s="29">
        <f t="shared" si="111"/>
        <v>0.043826086956521744</v>
      </c>
      <c r="AP135" s="29">
        <f t="shared" si="111"/>
        <v>0.05600000000000001</v>
      </c>
      <c r="AQ135" s="29">
        <f t="shared" si="111"/>
        <v>0.06817391304347827</v>
      </c>
      <c r="AR135" s="29">
        <f t="shared" si="111"/>
        <v>0.08034782608695652</v>
      </c>
      <c r="AS135" s="29">
        <f t="shared" si="111"/>
        <v>0.09252173913043478</v>
      </c>
      <c r="AT135" s="29">
        <f t="shared" si="111"/>
        <v>0.11686956521739131</v>
      </c>
      <c r="AU135" s="29">
        <f t="shared" si="111"/>
        <v>0.14121739130434785</v>
      </c>
      <c r="AV135" s="29">
        <f t="shared" si="111"/>
        <v>0.16556521739130436</v>
      </c>
      <c r="AW135" s="29">
        <f t="shared" si="111"/>
        <v>0.1899130434782609</v>
      </c>
      <c r="AX135" s="29">
        <f t="shared" si="111"/>
        <v>0.2142608695652174</v>
      </c>
      <c r="AY135" s="29">
        <f t="shared" si="111"/>
        <v>0.2386086956521739</v>
      </c>
      <c r="BA135" s="15">
        <f t="shared" si="112"/>
        <v>400</v>
      </c>
      <c r="BB135" s="29">
        <f t="shared" si="113"/>
        <v>0.06448484848484849</v>
      </c>
      <c r="BC135" s="29">
        <f t="shared" si="104"/>
        <v>0.08751515151515152</v>
      </c>
      <c r="BD135" s="29">
        <f t="shared" si="104"/>
        <v>0.11054545454545456</v>
      </c>
      <c r="BE135" s="29">
        <f t="shared" si="104"/>
        <v>0.13357575757575757</v>
      </c>
      <c r="BF135" s="29">
        <f t="shared" si="104"/>
        <v>0.1566060606060606</v>
      </c>
      <c r="BG135" s="29">
        <f t="shared" si="104"/>
        <v>0.17963636363636365</v>
      </c>
      <c r="BH135" s="29">
        <f t="shared" si="104"/>
        <v>0.2026666666666667</v>
      </c>
      <c r="BI135" s="29">
        <f t="shared" si="104"/>
        <v>0.2256969696969697</v>
      </c>
      <c r="BJ135" s="29">
        <f t="shared" si="104"/>
        <v>0.27175757575757575</v>
      </c>
      <c r="BK135" s="29">
        <f t="shared" si="104"/>
        <v>0.31781818181818183</v>
      </c>
      <c r="BL135" s="29">
        <f t="shared" si="104"/>
        <v>0.3638787878787879</v>
      </c>
      <c r="BM135" s="29">
        <f t="shared" si="104"/>
        <v>0.409939393939394</v>
      </c>
      <c r="BN135" s="29">
        <f t="shared" si="104"/>
        <v>0.456</v>
      </c>
      <c r="BP135" s="15">
        <f t="shared" si="114"/>
        <v>400</v>
      </c>
      <c r="BQ135" s="29">
        <f t="shared" si="115"/>
        <v>0.07272727272727274</v>
      </c>
      <c r="BR135" s="29">
        <f t="shared" si="105"/>
        <v>0.09696969696969697</v>
      </c>
      <c r="BS135" s="29">
        <f t="shared" si="105"/>
        <v>0.12121212121212122</v>
      </c>
      <c r="BT135" s="29">
        <f t="shared" si="105"/>
        <v>0.14545454545454548</v>
      </c>
      <c r="BU135" s="29">
        <f t="shared" si="105"/>
        <v>0.1696969696969697</v>
      </c>
      <c r="BV135" s="29">
        <f t="shared" si="105"/>
        <v>0.19393939393939394</v>
      </c>
      <c r="BW135" s="29">
        <f t="shared" si="105"/>
        <v>0.2181818181818182</v>
      </c>
      <c r="BX135" s="29">
        <f t="shared" si="105"/>
        <v>0.24242424242424243</v>
      </c>
      <c r="BY135" s="29">
        <f t="shared" si="105"/>
        <v>0.29090909090909095</v>
      </c>
      <c r="BZ135" s="29">
        <f t="shared" si="105"/>
        <v>0.3393939393939394</v>
      </c>
      <c r="CA135" s="29">
        <f t="shared" si="105"/>
        <v>0.3878787878787879</v>
      </c>
      <c r="CB135" s="29">
        <f t="shared" si="105"/>
        <v>0.4363636363636364</v>
      </c>
      <c r="CC135" s="29">
        <f t="shared" si="105"/>
        <v>0.48484848484848486</v>
      </c>
      <c r="CE135" s="1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T135" s="15">
        <f t="shared" si="116"/>
        <v>1000</v>
      </c>
      <c r="CU135" s="29">
        <f t="shared" si="117"/>
        <v>0.2428318584070797</v>
      </c>
      <c r="CV135" s="29">
        <f t="shared" si="106"/>
        <v>0.32955752212389383</v>
      </c>
      <c r="CW135" s="29">
        <f t="shared" si="106"/>
        <v>0.416283185840708</v>
      </c>
      <c r="CX135" s="29">
        <f t="shared" si="106"/>
        <v>0.5030088495575221</v>
      </c>
      <c r="CY135" s="29">
        <f t="shared" si="106"/>
        <v>0.5897345132743363</v>
      </c>
      <c r="CZ135" s="29">
        <f t="shared" si="106"/>
        <v>0.6764601769911505</v>
      </c>
      <c r="DA135" s="29">
        <f t="shared" si="106"/>
        <v>0.7631858407079647</v>
      </c>
      <c r="DB135" s="29">
        <f t="shared" si="106"/>
        <v>0.8499115044247788</v>
      </c>
      <c r="DC135" s="29">
        <f t="shared" si="106"/>
        <v>0.936637168141593</v>
      </c>
      <c r="DD135" s="29">
        <f t="shared" si="106"/>
        <v>1.0233628318584072</v>
      </c>
      <c r="DE135" s="29">
        <f t="shared" si="106"/>
        <v>1.2835398230088497</v>
      </c>
      <c r="DF135" s="29">
        <f t="shared" si="106"/>
        <v>1.7171681415929205</v>
      </c>
      <c r="DG135" s="55"/>
      <c r="DI135" s="15">
        <f t="shared" si="118"/>
        <v>1000</v>
      </c>
      <c r="DJ135" s="29">
        <f t="shared" si="119"/>
        <v>0.24945454545454543</v>
      </c>
      <c r="DK135" s="29">
        <f t="shared" si="107"/>
        <v>0.33854545454545454</v>
      </c>
      <c r="DL135" s="29">
        <f t="shared" si="107"/>
        <v>0.4276363636363636</v>
      </c>
      <c r="DM135" s="29">
        <f t="shared" si="107"/>
        <v>0.5167272727272727</v>
      </c>
      <c r="DN135" s="29">
        <f t="shared" si="107"/>
        <v>0.6058181818181818</v>
      </c>
      <c r="DO135" s="29">
        <f t="shared" si="107"/>
        <v>0.6949090909090908</v>
      </c>
      <c r="DP135" s="29">
        <f t="shared" si="107"/>
        <v>0.7839999999999999</v>
      </c>
      <c r="DQ135" s="29">
        <f t="shared" si="107"/>
        <v>0.873090909090909</v>
      </c>
      <c r="DR135" s="29">
        <f t="shared" si="107"/>
        <v>0.9621818181818181</v>
      </c>
      <c r="DS135" s="29">
        <f t="shared" si="107"/>
        <v>1.0512727272727274</v>
      </c>
      <c r="DT135" s="29">
        <f t="shared" si="107"/>
        <v>1.3185454545454545</v>
      </c>
      <c r="DU135" s="29">
        <f t="shared" si="107"/>
        <v>1.7639999999999998</v>
      </c>
      <c r="DV135" s="55"/>
    </row>
    <row r="136" spans="8:126" ht="12.75" hidden="1">
      <c r="H136" s="15"/>
      <c r="I136" s="57">
        <f t="shared" si="100"/>
        <v>350</v>
      </c>
      <c r="J136" s="57">
        <f aca="true" t="shared" si="125" ref="J136:U136">INDEX($W$128:$DV$139,$G93+1,J$84+1)</f>
        <v>350</v>
      </c>
      <c r="K136" s="57">
        <f t="shared" si="125"/>
        <v>350</v>
      </c>
      <c r="L136" s="57">
        <f t="shared" si="125"/>
        <v>350</v>
      </c>
      <c r="M136" s="57">
        <f t="shared" si="125"/>
        <v>350</v>
      </c>
      <c r="N136" s="57">
        <f t="shared" si="125"/>
        <v>350</v>
      </c>
      <c r="O136" s="57">
        <f t="shared" si="125"/>
        <v>350</v>
      </c>
      <c r="P136" s="57">
        <f t="shared" si="125"/>
        <v>350</v>
      </c>
      <c r="Q136" s="57">
        <f t="shared" si="125"/>
        <v>350</v>
      </c>
      <c r="R136" s="57">
        <f t="shared" si="125"/>
        <v>350</v>
      </c>
      <c r="S136" s="57">
        <f t="shared" si="125"/>
        <v>350</v>
      </c>
      <c r="T136" s="57">
        <f t="shared" si="125"/>
        <v>350</v>
      </c>
      <c r="U136" s="57">
        <f t="shared" si="125"/>
        <v>350</v>
      </c>
      <c r="W136" s="15">
        <f t="shared" si="109"/>
        <v>350</v>
      </c>
      <c r="X136" s="29">
        <f t="shared" si="102"/>
        <v>0.022956521739130435</v>
      </c>
      <c r="Y136" s="29">
        <f t="shared" si="102"/>
        <v>0.03730434782608696</v>
      </c>
      <c r="Z136" s="29">
        <f t="shared" si="102"/>
        <v>0.05165217391304348</v>
      </c>
      <c r="AA136" s="29">
        <f t="shared" si="102"/>
        <v>0.066</v>
      </c>
      <c r="AB136" s="29">
        <f t="shared" si="102"/>
        <v>0.08034782608695652</v>
      </c>
      <c r="AC136" s="29">
        <f t="shared" si="102"/>
        <v>0.09469565217391306</v>
      </c>
      <c r="AD136" s="29">
        <f t="shared" si="102"/>
        <v>0.10904347826086956</v>
      </c>
      <c r="AE136" s="29">
        <f t="shared" si="102"/>
        <v>0.13773913043478261</v>
      </c>
      <c r="AF136" s="29">
        <f t="shared" si="102"/>
        <v>0.16643478260869568</v>
      </c>
      <c r="AG136" s="29">
        <f t="shared" si="102"/>
        <v>0.1951304347826087</v>
      </c>
      <c r="AH136" s="29">
        <f t="shared" si="102"/>
        <v>0.22382608695652176</v>
      </c>
      <c r="AI136" s="29">
        <f t="shared" si="102"/>
        <v>0.2525217391304348</v>
      </c>
      <c r="AJ136" s="29">
        <f t="shared" si="102"/>
        <v>0.28121739130434786</v>
      </c>
      <c r="AL136" s="15">
        <f t="shared" si="110"/>
        <v>350</v>
      </c>
      <c r="AM136" s="29">
        <f t="shared" si="111"/>
        <v>0.022956521739130435</v>
      </c>
      <c r="AN136" s="29">
        <f t="shared" si="111"/>
        <v>0.03730434782608696</v>
      </c>
      <c r="AO136" s="29">
        <f t="shared" si="111"/>
        <v>0.05165217391304348</v>
      </c>
      <c r="AP136" s="29">
        <f t="shared" si="111"/>
        <v>0.066</v>
      </c>
      <c r="AQ136" s="29">
        <f t="shared" si="111"/>
        <v>0.08034782608695652</v>
      </c>
      <c r="AR136" s="29">
        <f t="shared" si="111"/>
        <v>0.09469565217391306</v>
      </c>
      <c r="AS136" s="29">
        <f t="shared" si="111"/>
        <v>0.10904347826086956</v>
      </c>
      <c r="AT136" s="29">
        <f t="shared" si="111"/>
        <v>0.13773913043478261</v>
      </c>
      <c r="AU136" s="29">
        <f t="shared" si="111"/>
        <v>0.16643478260869568</v>
      </c>
      <c r="AV136" s="29">
        <f t="shared" si="111"/>
        <v>0.1951304347826087</v>
      </c>
      <c r="AW136" s="29">
        <f t="shared" si="111"/>
        <v>0.22382608695652176</v>
      </c>
      <c r="AX136" s="29">
        <f t="shared" si="111"/>
        <v>0.2525217391304348</v>
      </c>
      <c r="AY136" s="29">
        <f t="shared" si="111"/>
        <v>0.28121739130434786</v>
      </c>
      <c r="BA136" s="15">
        <f t="shared" si="112"/>
        <v>500</v>
      </c>
      <c r="BB136" s="29">
        <f t="shared" si="113"/>
        <v>0.08145454545454546</v>
      </c>
      <c r="BC136" s="29">
        <f t="shared" si="104"/>
        <v>0.11054545454545456</v>
      </c>
      <c r="BD136" s="29">
        <f t="shared" si="104"/>
        <v>0.13963636363636364</v>
      </c>
      <c r="BE136" s="29">
        <f t="shared" si="104"/>
        <v>0.16872727272727273</v>
      </c>
      <c r="BF136" s="29">
        <f t="shared" si="104"/>
        <v>0.1978181818181818</v>
      </c>
      <c r="BG136" s="29">
        <f t="shared" si="104"/>
        <v>0.22690909090909092</v>
      </c>
      <c r="BH136" s="29">
        <f t="shared" si="104"/>
        <v>0.256</v>
      </c>
      <c r="BI136" s="29">
        <f t="shared" si="104"/>
        <v>0.2850909090909091</v>
      </c>
      <c r="BJ136" s="29">
        <f t="shared" si="104"/>
        <v>0.3432727272727273</v>
      </c>
      <c r="BK136" s="29">
        <f t="shared" si="104"/>
        <v>0.40145454545454545</v>
      </c>
      <c r="BL136" s="29">
        <f t="shared" si="104"/>
        <v>0.4596363636363636</v>
      </c>
      <c r="BM136" s="29">
        <f t="shared" si="104"/>
        <v>0.5178181818181818</v>
      </c>
      <c r="BN136" s="29">
        <f t="shared" si="104"/>
        <v>0.576</v>
      </c>
      <c r="BP136" s="15">
        <f t="shared" si="114"/>
        <v>500</v>
      </c>
      <c r="BQ136" s="29">
        <f t="shared" si="115"/>
        <v>0.09090909090909091</v>
      </c>
      <c r="BR136" s="29">
        <f t="shared" si="105"/>
        <v>0.12121212121212122</v>
      </c>
      <c r="BS136" s="29">
        <f t="shared" si="105"/>
        <v>0.15151515151515152</v>
      </c>
      <c r="BT136" s="29">
        <f t="shared" si="105"/>
        <v>0.18181818181818182</v>
      </c>
      <c r="BU136" s="29">
        <f t="shared" si="105"/>
        <v>0.21212121212121213</v>
      </c>
      <c r="BV136" s="29">
        <f t="shared" si="105"/>
        <v>0.24242424242424243</v>
      </c>
      <c r="BW136" s="29">
        <f t="shared" si="105"/>
        <v>0.27272727272727276</v>
      </c>
      <c r="BX136" s="29">
        <f t="shared" si="105"/>
        <v>0.30303030303030304</v>
      </c>
      <c r="BY136" s="29">
        <f t="shared" si="105"/>
        <v>0.36363636363636365</v>
      </c>
      <c r="BZ136" s="29">
        <f t="shared" si="105"/>
        <v>0.42424242424242425</v>
      </c>
      <c r="CA136" s="29">
        <f t="shared" si="105"/>
        <v>0.48484848484848486</v>
      </c>
      <c r="CB136" s="29">
        <f t="shared" si="105"/>
        <v>0.5454545454545455</v>
      </c>
      <c r="CC136" s="29">
        <f t="shared" si="105"/>
        <v>0.6060606060606061</v>
      </c>
      <c r="CE136" s="1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T136" s="1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I136" s="15"/>
      <c r="DJ136" s="29"/>
      <c r="DK136" s="29"/>
      <c r="DL136" s="29"/>
      <c r="DM136" s="29"/>
      <c r="DN136" s="29"/>
      <c r="DO136" s="29"/>
      <c r="DP136" s="29"/>
      <c r="DQ136" s="29"/>
      <c r="DR136" s="29"/>
      <c r="DS136" s="55"/>
      <c r="DT136" s="55"/>
      <c r="DU136" s="55"/>
      <c r="DV136" s="55"/>
    </row>
    <row r="137" spans="8:126" ht="12.75" hidden="1">
      <c r="H137" s="15"/>
      <c r="I137" s="57">
        <f t="shared" si="100"/>
        <v>400</v>
      </c>
      <c r="J137" s="57">
        <f aca="true" t="shared" si="126" ref="J137:U137">INDEX($W$128:$DV$139,$G94+1,J$84+1)</f>
        <v>400</v>
      </c>
      <c r="K137" s="57">
        <f t="shared" si="126"/>
        <v>400</v>
      </c>
      <c r="L137" s="57">
        <f t="shared" si="126"/>
        <v>400</v>
      </c>
      <c r="M137" s="57">
        <f t="shared" si="126"/>
        <v>400</v>
      </c>
      <c r="N137" s="57">
        <f t="shared" si="126"/>
        <v>400</v>
      </c>
      <c r="O137" s="57">
        <f t="shared" si="126"/>
        <v>400</v>
      </c>
      <c r="P137" s="57">
        <f t="shared" si="126"/>
        <v>400</v>
      </c>
      <c r="Q137" s="57">
        <f t="shared" si="126"/>
        <v>400</v>
      </c>
      <c r="R137" s="57">
        <f t="shared" si="126"/>
        <v>400</v>
      </c>
      <c r="S137" s="57">
        <f t="shared" si="126"/>
        <v>400</v>
      </c>
      <c r="T137" s="57">
        <f t="shared" si="126"/>
        <v>400</v>
      </c>
      <c r="U137" s="57">
        <f t="shared" si="126"/>
        <v>400</v>
      </c>
      <c r="W137" s="15">
        <f t="shared" si="109"/>
        <v>400</v>
      </c>
      <c r="X137" s="29">
        <f t="shared" si="102"/>
        <v>0.026434782608695657</v>
      </c>
      <c r="Y137" s="29">
        <f t="shared" si="102"/>
        <v>0.04295652173913044</v>
      </c>
      <c r="Z137" s="29">
        <f t="shared" si="102"/>
        <v>0.05947826086956522</v>
      </c>
      <c r="AA137" s="29">
        <f t="shared" si="102"/>
        <v>0.076</v>
      </c>
      <c r="AB137" s="29">
        <f t="shared" si="102"/>
        <v>0.09252173913043478</v>
      </c>
      <c r="AC137" s="29">
        <f t="shared" si="102"/>
        <v>0.10904347826086956</v>
      </c>
      <c r="AD137" s="29">
        <f t="shared" si="102"/>
        <v>0.12556521739130436</v>
      </c>
      <c r="AE137" s="29">
        <f t="shared" si="102"/>
        <v>0.15860869565217392</v>
      </c>
      <c r="AF137" s="29">
        <f t="shared" si="102"/>
        <v>0.19165217391304348</v>
      </c>
      <c r="AG137" s="29">
        <f t="shared" si="102"/>
        <v>0.22469565217391305</v>
      </c>
      <c r="AH137" s="29">
        <f t="shared" si="102"/>
        <v>0.25773913043478264</v>
      </c>
      <c r="AI137" s="29">
        <f t="shared" si="102"/>
        <v>0.2907826086956522</v>
      </c>
      <c r="AJ137" s="29">
        <f t="shared" si="102"/>
        <v>0.32382608695652176</v>
      </c>
      <c r="AL137" s="15">
        <f t="shared" si="110"/>
        <v>400</v>
      </c>
      <c r="AM137" s="29">
        <f t="shared" si="111"/>
        <v>0.026434782608695657</v>
      </c>
      <c r="AN137" s="29">
        <f t="shared" si="111"/>
        <v>0.04295652173913044</v>
      </c>
      <c r="AO137" s="29">
        <f t="shared" si="111"/>
        <v>0.05947826086956522</v>
      </c>
      <c r="AP137" s="29">
        <f t="shared" si="111"/>
        <v>0.076</v>
      </c>
      <c r="AQ137" s="29">
        <f t="shared" si="111"/>
        <v>0.09252173913043478</v>
      </c>
      <c r="AR137" s="29">
        <f t="shared" si="111"/>
        <v>0.10904347826086956</v>
      </c>
      <c r="AS137" s="29">
        <f t="shared" si="111"/>
        <v>0.12556521739130436</v>
      </c>
      <c r="AT137" s="29">
        <f t="shared" si="111"/>
        <v>0.15860869565217392</v>
      </c>
      <c r="AU137" s="29">
        <f t="shared" si="111"/>
        <v>0.19165217391304348</v>
      </c>
      <c r="AV137" s="29">
        <f t="shared" si="111"/>
        <v>0.22469565217391305</v>
      </c>
      <c r="AW137" s="29">
        <f t="shared" si="111"/>
        <v>0.25773913043478264</v>
      </c>
      <c r="AX137" s="29">
        <f t="shared" si="111"/>
        <v>0.2907826086956522</v>
      </c>
      <c r="AY137" s="29">
        <f t="shared" si="111"/>
        <v>0.32382608695652176</v>
      </c>
      <c r="BA137" s="15">
        <f t="shared" si="112"/>
        <v>600</v>
      </c>
      <c r="BB137" s="29">
        <f t="shared" si="113"/>
        <v>0.09842424242424243</v>
      </c>
      <c r="BC137" s="29">
        <f t="shared" si="104"/>
        <v>0.13357575757575757</v>
      </c>
      <c r="BD137" s="29">
        <f t="shared" si="104"/>
        <v>0.16872727272727273</v>
      </c>
      <c r="BE137" s="29">
        <f t="shared" si="104"/>
        <v>0.2038787878787879</v>
      </c>
      <c r="BF137" s="29">
        <f t="shared" si="104"/>
        <v>0.23903030303030304</v>
      </c>
      <c r="BG137" s="29">
        <f t="shared" si="104"/>
        <v>0.2741818181818182</v>
      </c>
      <c r="BH137" s="29">
        <f t="shared" si="104"/>
        <v>0.30933333333333335</v>
      </c>
      <c r="BI137" s="29">
        <f t="shared" si="104"/>
        <v>0.3444848484848485</v>
      </c>
      <c r="BJ137" s="29">
        <f t="shared" si="104"/>
        <v>0.41478787878787876</v>
      </c>
      <c r="BK137" s="29">
        <f t="shared" si="104"/>
        <v>0.48509090909090913</v>
      </c>
      <c r="BL137" s="29">
        <f t="shared" si="104"/>
        <v>0.5553939393939394</v>
      </c>
      <c r="BM137" s="29">
        <f t="shared" si="104"/>
        <v>0.6256969696969698</v>
      </c>
      <c r="BN137" s="29">
        <f t="shared" si="104"/>
        <v>0.696</v>
      </c>
      <c r="BP137" s="15">
        <f t="shared" si="114"/>
        <v>600</v>
      </c>
      <c r="BQ137" s="29">
        <f t="shared" si="115"/>
        <v>0.1090909090909091</v>
      </c>
      <c r="BR137" s="29">
        <f t="shared" si="105"/>
        <v>0.14545454545454548</v>
      </c>
      <c r="BS137" s="29">
        <f t="shared" si="105"/>
        <v>0.18181818181818182</v>
      </c>
      <c r="BT137" s="29">
        <f t="shared" si="105"/>
        <v>0.2181818181818182</v>
      </c>
      <c r="BU137" s="29">
        <f t="shared" si="105"/>
        <v>0.2545454545454546</v>
      </c>
      <c r="BV137" s="29">
        <f t="shared" si="105"/>
        <v>0.29090909090909095</v>
      </c>
      <c r="BW137" s="29">
        <f t="shared" si="105"/>
        <v>0.32727272727272727</v>
      </c>
      <c r="BX137" s="29">
        <f t="shared" si="105"/>
        <v>0.36363636363636365</v>
      </c>
      <c r="BY137" s="29">
        <f t="shared" si="105"/>
        <v>0.4363636363636364</v>
      </c>
      <c r="BZ137" s="29">
        <f t="shared" si="105"/>
        <v>0.5090909090909091</v>
      </c>
      <c r="CA137" s="29">
        <f t="shared" si="105"/>
        <v>0.5818181818181819</v>
      </c>
      <c r="CB137" s="29">
        <f t="shared" si="105"/>
        <v>0.6545454545454545</v>
      </c>
      <c r="CC137" s="29">
        <f t="shared" si="105"/>
        <v>0.7272727272727273</v>
      </c>
      <c r="CE137" s="1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T137" s="1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I137" s="1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</row>
    <row r="138" spans="8:126" ht="12.75" hidden="1">
      <c r="H138" s="15"/>
      <c r="I138" s="57">
        <f aca="true" t="shared" si="127" ref="I138:U138">INDEX($W$128:$DV$139,$G95+1,I$84+1)</f>
        <v>500</v>
      </c>
      <c r="J138" s="57">
        <f t="shared" si="127"/>
        <v>500</v>
      </c>
      <c r="K138" s="57">
        <f t="shared" si="127"/>
        <v>500</v>
      </c>
      <c r="L138" s="57">
        <f t="shared" si="127"/>
        <v>500</v>
      </c>
      <c r="M138" s="57">
        <f t="shared" si="127"/>
        <v>500</v>
      </c>
      <c r="N138" s="57">
        <f t="shared" si="127"/>
        <v>500</v>
      </c>
      <c r="O138" s="57">
        <f t="shared" si="127"/>
        <v>500</v>
      </c>
      <c r="P138" s="57">
        <f t="shared" si="127"/>
        <v>500</v>
      </c>
      <c r="Q138" s="57">
        <f t="shared" si="127"/>
        <v>500</v>
      </c>
      <c r="R138" s="57">
        <f t="shared" si="127"/>
        <v>500</v>
      </c>
      <c r="S138" s="57">
        <f t="shared" si="127"/>
        <v>500</v>
      </c>
      <c r="T138" s="57">
        <f t="shared" si="127"/>
        <v>500</v>
      </c>
      <c r="U138" s="57">
        <f t="shared" si="127"/>
        <v>500</v>
      </c>
      <c r="W138" s="15">
        <f t="shared" si="109"/>
        <v>500</v>
      </c>
      <c r="X138" s="29">
        <f aca="true" t="shared" si="128" ref="X138:AJ139">(X$128-20)*($W138-20)/$K$56/1000000</f>
        <v>0.03339130434782609</v>
      </c>
      <c r="Y138" s="29">
        <f t="shared" si="128"/>
        <v>0.05426086956521739</v>
      </c>
      <c r="Z138" s="29">
        <f t="shared" si="128"/>
        <v>0.07513043478260871</v>
      </c>
      <c r="AA138" s="29">
        <f t="shared" si="128"/>
        <v>0.09600000000000002</v>
      </c>
      <c r="AB138" s="29">
        <f t="shared" si="128"/>
        <v>0.11686956521739131</v>
      </c>
      <c r="AC138" s="29">
        <f t="shared" si="128"/>
        <v>0.13773913043478261</v>
      </c>
      <c r="AD138" s="29">
        <f t="shared" si="128"/>
        <v>0.15860869565217392</v>
      </c>
      <c r="AE138" s="29">
        <f t="shared" si="128"/>
        <v>0.20034782608695653</v>
      </c>
      <c r="AF138" s="29">
        <f t="shared" si="128"/>
        <v>0.24208695652173914</v>
      </c>
      <c r="AG138" s="29">
        <f t="shared" si="128"/>
        <v>0.2838260869565218</v>
      </c>
      <c r="AH138" s="29">
        <f t="shared" si="128"/>
        <v>0.3255652173913044</v>
      </c>
      <c r="AI138" s="29">
        <f t="shared" si="128"/>
        <v>0.36730434782608695</v>
      </c>
      <c r="AJ138" s="29">
        <f t="shared" si="128"/>
        <v>0.40904347826086956</v>
      </c>
      <c r="AL138" s="15">
        <f t="shared" si="110"/>
        <v>500</v>
      </c>
      <c r="AM138" s="29">
        <f t="shared" si="111"/>
        <v>0.03339130434782609</v>
      </c>
      <c r="AN138" s="29">
        <f t="shared" si="111"/>
        <v>0.05426086956521739</v>
      </c>
      <c r="AO138" s="29">
        <f t="shared" si="111"/>
        <v>0.07513043478260871</v>
      </c>
      <c r="AP138" s="29">
        <f t="shared" si="111"/>
        <v>0.09600000000000002</v>
      </c>
      <c r="AQ138" s="29">
        <f t="shared" si="111"/>
        <v>0.11686956521739131</v>
      </c>
      <c r="AR138" s="29">
        <f t="shared" si="111"/>
        <v>0.13773913043478261</v>
      </c>
      <c r="AS138" s="29">
        <f t="shared" si="111"/>
        <v>0.15860869565217392</v>
      </c>
      <c r="AT138" s="29">
        <f t="shared" si="111"/>
        <v>0.20034782608695653</v>
      </c>
      <c r="AU138" s="29">
        <f t="shared" si="111"/>
        <v>0.24208695652173914</v>
      </c>
      <c r="AV138" s="29">
        <f t="shared" si="111"/>
        <v>0.2838260869565218</v>
      </c>
      <c r="AW138" s="29">
        <f t="shared" si="111"/>
        <v>0.3255652173913044</v>
      </c>
      <c r="AX138" s="29">
        <f t="shared" si="111"/>
        <v>0.36730434782608695</v>
      </c>
      <c r="AY138" s="29">
        <f t="shared" si="111"/>
        <v>0.40904347826086956</v>
      </c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E138" s="1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T138" s="15"/>
      <c r="CU138" s="55"/>
      <c r="CV138" s="55"/>
      <c r="CW138" s="55"/>
      <c r="CX138" s="55"/>
      <c r="CY138" s="55"/>
      <c r="CZ138" s="55"/>
      <c r="DA138" s="55"/>
      <c r="DB138" s="55"/>
      <c r="DC138" s="55"/>
      <c r="DD138" s="55"/>
      <c r="DE138" s="55"/>
      <c r="DF138" s="55"/>
      <c r="DG138" s="55"/>
      <c r="DI138" s="15"/>
      <c r="DJ138" s="55"/>
      <c r="DK138" s="55"/>
      <c r="DL138" s="55"/>
      <c r="DM138" s="55"/>
      <c r="DN138" s="55"/>
      <c r="DO138" s="55"/>
      <c r="DP138" s="55"/>
      <c r="DQ138" s="55"/>
      <c r="DR138" s="55"/>
      <c r="DS138" s="55"/>
      <c r="DT138" s="55"/>
      <c r="DU138" s="55"/>
      <c r="DV138" s="55"/>
    </row>
    <row r="139" spans="8:126" ht="12.75" hidden="1">
      <c r="H139" s="15"/>
      <c r="I139" s="57">
        <f aca="true" t="shared" si="129" ref="I139:U139">INDEX($W$128:$DV$139,$G96+1,I$84+1)</f>
        <v>600</v>
      </c>
      <c r="J139" s="57">
        <f t="shared" si="129"/>
        <v>600</v>
      </c>
      <c r="K139" s="57">
        <f t="shared" si="129"/>
        <v>600</v>
      </c>
      <c r="L139" s="57">
        <f t="shared" si="129"/>
        <v>600</v>
      </c>
      <c r="M139" s="57">
        <f t="shared" si="129"/>
        <v>600</v>
      </c>
      <c r="N139" s="57">
        <f t="shared" si="129"/>
        <v>600</v>
      </c>
      <c r="O139" s="57">
        <f t="shared" si="129"/>
        <v>600</v>
      </c>
      <c r="P139" s="57">
        <f t="shared" si="129"/>
        <v>600</v>
      </c>
      <c r="Q139" s="57">
        <f t="shared" si="129"/>
        <v>600</v>
      </c>
      <c r="R139" s="57">
        <f t="shared" si="129"/>
        <v>600</v>
      </c>
      <c r="S139" s="57">
        <f t="shared" si="129"/>
        <v>600</v>
      </c>
      <c r="T139" s="57">
        <f t="shared" si="129"/>
        <v>600</v>
      </c>
      <c r="U139" s="57">
        <f t="shared" si="129"/>
        <v>600</v>
      </c>
      <c r="W139" s="15">
        <f>W96</f>
        <v>600</v>
      </c>
      <c r="X139" s="29">
        <f t="shared" si="128"/>
        <v>0.04034782608695653</v>
      </c>
      <c r="Y139" s="29">
        <f t="shared" si="128"/>
        <v>0.06556521739130435</v>
      </c>
      <c r="Z139" s="29">
        <f t="shared" si="128"/>
        <v>0.09078260869565218</v>
      </c>
      <c r="AA139" s="29">
        <f t="shared" si="128"/>
        <v>0.11600000000000002</v>
      </c>
      <c r="AB139" s="29">
        <f t="shared" si="128"/>
        <v>0.14121739130434785</v>
      </c>
      <c r="AC139" s="29">
        <f t="shared" si="128"/>
        <v>0.16643478260869568</v>
      </c>
      <c r="AD139" s="29">
        <f t="shared" si="128"/>
        <v>0.19165217391304348</v>
      </c>
      <c r="AE139" s="29">
        <f t="shared" si="128"/>
        <v>0.24208695652173914</v>
      </c>
      <c r="AF139" s="29">
        <f t="shared" si="128"/>
        <v>0.29252173913043483</v>
      </c>
      <c r="AG139" s="29">
        <f t="shared" si="128"/>
        <v>0.34295652173913044</v>
      </c>
      <c r="AH139" s="29">
        <f t="shared" si="128"/>
        <v>0.3933913043478261</v>
      </c>
      <c r="AI139" s="29">
        <f t="shared" si="128"/>
        <v>0.4438260869565218</v>
      </c>
      <c r="AJ139" s="29">
        <f t="shared" si="128"/>
        <v>0.4942608695652174</v>
      </c>
      <c r="AL139" s="15">
        <f t="shared" si="110"/>
        <v>600</v>
      </c>
      <c r="AM139" s="29">
        <f t="shared" si="111"/>
        <v>0.04034782608695653</v>
      </c>
      <c r="AN139" s="29">
        <f t="shared" si="111"/>
        <v>0.06556521739130435</v>
      </c>
      <c r="AO139" s="29">
        <f t="shared" si="111"/>
        <v>0.09078260869565218</v>
      </c>
      <c r="AP139" s="29">
        <f t="shared" si="111"/>
        <v>0.11600000000000002</v>
      </c>
      <c r="AQ139" s="29">
        <f t="shared" si="111"/>
        <v>0.14121739130434785</v>
      </c>
      <c r="AR139" s="29">
        <f t="shared" si="111"/>
        <v>0.16643478260869568</v>
      </c>
      <c r="AS139" s="29">
        <f t="shared" si="111"/>
        <v>0.19165217391304348</v>
      </c>
      <c r="AT139" s="29">
        <f t="shared" si="111"/>
        <v>0.24208695652173914</v>
      </c>
      <c r="AU139" s="29">
        <f t="shared" si="111"/>
        <v>0.29252173913043483</v>
      </c>
      <c r="AV139" s="29">
        <f t="shared" si="111"/>
        <v>0.34295652173913044</v>
      </c>
      <c r="AW139" s="29">
        <f t="shared" si="111"/>
        <v>0.3933913043478261</v>
      </c>
      <c r="AX139" s="29">
        <f t="shared" si="111"/>
        <v>0.4438260869565218</v>
      </c>
      <c r="AY139" s="29">
        <f t="shared" si="111"/>
        <v>0.4942608695652174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I139" s="15"/>
      <c r="DJ139" s="55"/>
      <c r="DK139" s="55"/>
      <c r="DL139" s="55"/>
      <c r="DM139" s="55"/>
      <c r="DN139" s="55"/>
      <c r="DO139" s="55"/>
      <c r="DP139" s="55"/>
      <c r="DQ139" s="55"/>
      <c r="DR139" s="55"/>
      <c r="DS139" s="55"/>
      <c r="DT139" s="55"/>
      <c r="DU139" s="55"/>
      <c r="DV139" s="55"/>
    </row>
    <row r="140" spans="8:21" ht="12.75" hidden="1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ht="12.75" hidden="1"/>
  </sheetData>
  <sheetProtection password="F238" sheet="1" objects="1" scenarios="1" selectLockedCells="1"/>
  <mergeCells count="6">
    <mergeCell ref="K67:L67"/>
    <mergeCell ref="B62:C62"/>
    <mergeCell ref="H53:I53"/>
    <mergeCell ref="O2:P2"/>
    <mergeCell ref="J30:L30"/>
    <mergeCell ref="J32:L32"/>
  </mergeCells>
  <conditionalFormatting sqref="C16:O26">
    <cfRule type="expression" priority="1" dxfId="25" stopIfTrue="1">
      <formula>I115=1</formula>
    </cfRule>
  </conditionalFormatting>
  <conditionalFormatting sqref="H54">
    <cfRule type="expression" priority="2" dxfId="24" stopIfTrue="1">
      <formula>($I$69=0)*(#REF!&lt;$H$63)</formula>
    </cfRule>
  </conditionalFormatting>
  <conditionalFormatting sqref="C28:D28">
    <cfRule type="expression" priority="3" dxfId="23" stopIfTrue="1">
      <formula>$H$54=$H$60</formula>
    </cfRule>
  </conditionalFormatting>
  <conditionalFormatting sqref="C30">
    <cfRule type="expression" priority="4" dxfId="0" stopIfTrue="1">
      <formula>($H$30-$C$30&gt;0)*($H$71=144)</formula>
    </cfRule>
    <cfRule type="expression" priority="5" dxfId="0" stopIfTrue="1">
      <formula>($H$30-$C$30&lt;0)*($H$71=144)</formula>
    </cfRule>
    <cfRule type="expression" priority="6" dxfId="6" stopIfTrue="1">
      <formula>($H$71&lt;144)+($H$54=$H$60)</formula>
    </cfRule>
  </conditionalFormatting>
  <conditionalFormatting sqref="C32">
    <cfRule type="expression" priority="7" dxfId="0" stopIfTrue="1">
      <formula>($H$32-$C$32&gt;0)*($H$71=144)</formula>
    </cfRule>
    <cfRule type="expression" priority="8" dxfId="0" stopIfTrue="1">
      <formula>($H$32-$C$32&lt;0)*($H$71=144)</formula>
    </cfRule>
    <cfRule type="expression" priority="9" dxfId="6" stopIfTrue="1">
      <formula>($H$71&lt;144)+($H$54=$H$60)</formula>
    </cfRule>
  </conditionalFormatting>
  <conditionalFormatting sqref="G32">
    <cfRule type="expression" priority="10" dxfId="0" stopIfTrue="1">
      <formula>$H$32-$C$32=0</formula>
    </cfRule>
    <cfRule type="expression" priority="11" dxfId="0" stopIfTrue="1">
      <formula>($H$71&lt;144)+($H$54=$H$60)</formula>
    </cfRule>
  </conditionalFormatting>
  <conditionalFormatting sqref="H30">
    <cfRule type="expression" priority="12" dxfId="12" stopIfTrue="1">
      <formula>$H$30-$C$30=0</formula>
    </cfRule>
    <cfRule type="expression" priority="13" dxfId="0" stopIfTrue="1">
      <formula>($H$71&lt;144)+($H$54=$H$60)</formula>
    </cfRule>
  </conditionalFormatting>
  <conditionalFormatting sqref="H32">
    <cfRule type="expression" priority="14" dxfId="12" stopIfTrue="1">
      <formula>$H$32-$C$32=0</formula>
    </cfRule>
    <cfRule type="expression" priority="15" dxfId="0" stopIfTrue="1">
      <formula>($H$71&lt;144)+($H$54=$H$60)</formula>
    </cfRule>
  </conditionalFormatting>
  <conditionalFormatting sqref="I30">
    <cfRule type="expression" priority="16" dxfId="0" stopIfTrue="1">
      <formula>$H$30-$C$30=0</formula>
    </cfRule>
    <cfRule type="expression" priority="17" dxfId="0" stopIfTrue="1">
      <formula>($H$71&lt;144)+($H$54=$H$60)</formula>
    </cfRule>
  </conditionalFormatting>
  <conditionalFormatting sqref="C36">
    <cfRule type="expression" priority="18" dxfId="8" stopIfTrue="1">
      <formula>$H$54=$H$59</formula>
    </cfRule>
  </conditionalFormatting>
  <conditionalFormatting sqref="G30">
    <cfRule type="expression" priority="19" dxfId="0" stopIfTrue="1">
      <formula>($H$30-$C$30=0)</formula>
    </cfRule>
    <cfRule type="expression" priority="20" dxfId="6" stopIfTrue="1">
      <formula>($H$71&lt;144)+($H$54=$H$60)</formula>
    </cfRule>
  </conditionalFormatting>
  <conditionalFormatting sqref="J30:L30">
    <cfRule type="expression" priority="21" dxfId="0" stopIfTrue="1">
      <formula>($H$30-$C$30=0)*($C$30&lt;=$E$57)*($C$30&gt;=$C$57)</formula>
    </cfRule>
    <cfRule type="expression" priority="22" dxfId="0" stopIfTrue="1">
      <formula>($H$71&lt;144)+($H$54=$H$60)</formula>
    </cfRule>
  </conditionalFormatting>
  <conditionalFormatting sqref="J32:L32">
    <cfRule type="expression" priority="23" dxfId="0" stopIfTrue="1">
      <formula>($H$32-$C$32=0)*($C$32&lt;=$F$57)*($C$32&gt;=$D$57)</formula>
    </cfRule>
    <cfRule type="expression" priority="24" dxfId="0" stopIfTrue="1">
      <formula>($H$71&lt;144)+($H$54=$H$60)</formula>
    </cfRule>
  </conditionalFormatting>
  <conditionalFormatting sqref="I32">
    <cfRule type="expression" priority="25" dxfId="0" stopIfTrue="1">
      <formula>$H$32-$C$32=0</formula>
    </cfRule>
    <cfRule type="expression" priority="26" dxfId="0" stopIfTrue="1">
      <formula>($H$71&lt;144)+($H$54=$H$60)</formula>
    </cfRule>
  </conditionalFormatting>
  <dataValidations count="4">
    <dataValidation type="whole" operator="greaterThanOrEqual" allowBlank="1" showInputMessage="1" showErrorMessage="1" errorTitle="Valori ammessi" error="La portata d'aria deve essere positiva" sqref="C34:C37">
      <formula1>0</formula1>
    </dataValidation>
    <dataValidation type="whole" allowBlank="1" showInputMessage="1" showErrorMessage="1" error="Dimensione non realizzabile" sqref="C32">
      <formula1>D57</formula1>
      <formula2>F57</formula2>
    </dataValidation>
    <dataValidation type="whole" allowBlank="1" showInputMessage="1" showErrorMessage="1" error="Dimensione non realizzabile&#10;" sqref="C30">
      <formula1>C57</formula1>
      <formula2>E57</formula2>
    </dataValidation>
    <dataValidation operator="greaterThanOrEqual" allowBlank="1" showInputMessage="1" showErrorMessage="1" errorTitle="Valori ammessi" error="La portata d'aria deve essere positiva" sqref="C38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6"/>
  <drawing r:id="rId5"/>
  <legacyDrawing r:id="rId4"/>
  <oleObjects>
    <oleObject progId="Equation.DSMT4" shapeId="1352606" r:id="rId2"/>
    <oleObject progId="Equation.DSMT4" shapeId="161033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tecno-ventil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Bocchette di mandata</dc:title>
  <dc:subject/>
  <dc:creator>Claudio ing. Sponchioni</dc:creator>
  <cp:keywords/>
  <dc:description/>
  <cp:lastModifiedBy>utente</cp:lastModifiedBy>
  <cp:lastPrinted>2008-08-05T07:18:45Z</cp:lastPrinted>
  <dcterms:created xsi:type="dcterms:W3CDTF">2007-09-11T09:32:36Z</dcterms:created>
  <dcterms:modified xsi:type="dcterms:W3CDTF">2014-12-22T13:54:28Z</dcterms:modified>
  <cp:category/>
  <cp:version/>
  <cp:contentType/>
  <cp:contentStatus/>
</cp:coreProperties>
</file>